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976" firstSheet="4" activeTab="9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 项目支出年度绩效目标表" sheetId="14" r:id="rId10"/>
  </sheets>
  <definedNames>
    <definedName name="_xlnm._FilterDatabase" localSheetId="7" hidden="1">'表8 单位支出总表'!$A$6:$F$59</definedName>
    <definedName name="_xlnm._FilterDatabase" localSheetId="1" hidden="1">'表2 一般公共预算支出'!$A$7:$F$55</definedName>
    <definedName name="_xlnm._FilterDatabase" localSheetId="2" hidden="1">'表3 一般公共预算财政基本支出'!$A$7:$F$53</definedName>
    <definedName name="_xlnm._FilterDatabase" localSheetId="6" hidden="1">'表7 单位收入总表'!$A$5:$M$58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<sst xmlns="http://schemas.openxmlformats.org/spreadsheetml/2006/main" count="724" uniqueCount="294">
  <si>
    <t>附件6：表一</t>
  </si>
  <si>
    <t>2025年财政拨款收支总表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</si>
  <si>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</si>
  <si>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</si>
  <si>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</si>
  <si>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</si>
  <si>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</si>
  <si>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</si>
  <si>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</si>
  <si>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</si>
  <si>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</si>
  <si>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</si>
  <si>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</si>
  <si>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</si>
  <si>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</si>
  <si>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</si>
  <si>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</si>
  <si>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</si>
  <si>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</si>
  <si>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</si>
  <si>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</si>
  <si>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</si>
  <si>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</si>
  <si>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</si>
  <si>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</si>
  <si>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</si>
  <si>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</si>
  <si>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</si>
  <si>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</si>
  <si>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</si>
  <si>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</si>
  <si>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</si>
  <si>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</si>
  <si>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</si>
  <si>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</si>
  <si>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</si>
  <si>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</si>
  <si>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</si>
  <si>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</si>
  <si>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</si>
  <si>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</si>
  <si>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</si>
  <si>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</si>
  <si>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</si>
  <si>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</si>
  <si>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</si>
  <si>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</si>
  <si>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</si>
  <si>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</si>
  <si>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</si>
  <si>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</si>
  <si>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2025年一般公共预算财政拨款支出预算表</t>
  </si>
  <si>
    <t>单位/科目编码</t>
  </si>
  <si>
    <t>单位/科目名称</t>
  </si>
  <si>
    <t>2024年预算数</t>
  </si>
  <si>
    <t>2025年预算数</t>
  </si>
  <si>
    <t>总计</t>
  </si>
  <si>
    <t>基本支出</t>
  </si>
  <si>
    <t>项目支出</t>
  </si>
  <si>
    <t>919重庆市涪陵区珍溪镇人民政府合计</t>
  </si>
  <si>
    <t>201</t>
  </si>
  <si>
    <t>一般公共服务支出</t>
  </si>
  <si>
    <t>20103</t>
  </si>
  <si>
    <t> 政府办公厅（室）及相关机构事务</t>
  </si>
  <si>
    <t>2010301</t>
  </si>
  <si>
    <t>  行政运行</t>
  </si>
  <si>
    <t>2010302</t>
  </si>
  <si>
    <t>  一般行政管理事务</t>
  </si>
  <si>
    <t>20131</t>
  </si>
  <si>
    <t> 党委办公厅（室）及相关机构事务</t>
  </si>
  <si>
    <t>2013101</t>
  </si>
  <si>
    <t>2013102</t>
  </si>
  <si>
    <t>204</t>
  </si>
  <si>
    <t>公共安全支出</t>
  </si>
  <si>
    <t>20499</t>
  </si>
  <si>
    <t> 其他公共安全支出</t>
  </si>
  <si>
    <t>2049999</t>
  </si>
  <si>
    <t>  其他公共安全支出</t>
  </si>
  <si>
    <t>207</t>
  </si>
  <si>
    <t>文化旅游体育与传媒支出</t>
  </si>
  <si>
    <t>20701</t>
  </si>
  <si>
    <t> 文化和旅游</t>
  </si>
  <si>
    <t>2070199</t>
  </si>
  <si>
    <t>  其他文化和旅游支出</t>
  </si>
  <si>
    <t>208</t>
  </si>
  <si>
    <t>社会保障和就业支出</t>
  </si>
  <si>
    <t>20801</t>
  </si>
  <si>
    <t> 人力资源和社会保障管理事务</t>
  </si>
  <si>
    <t>2080150</t>
  </si>
  <si>
    <t>  事业运行</t>
  </si>
  <si>
    <t>20805</t>
  </si>
  <si>
    <t> 行政事业单位养老支出</t>
  </si>
  <si>
    <t>2080502</t>
  </si>
  <si>
    <t>  事业单位离退休</t>
  </si>
  <si>
    <t>2080505</t>
  </si>
  <si>
    <t>  机关事业单位基本养老保险缴费支出</t>
  </si>
  <si>
    <t>2080506</t>
  </si>
  <si>
    <t>  机关事业单位职业年金缴费支出</t>
  </si>
  <si>
    <t>2080599</t>
  </si>
  <si>
    <t>  其他行政事业单位养老支出</t>
  </si>
  <si>
    <t>20811</t>
  </si>
  <si>
    <t> 残疾人事业</t>
  </si>
  <si>
    <t>2081199</t>
  </si>
  <si>
    <t>  其他残疾人事业支出</t>
  </si>
  <si>
    <t>210</t>
  </si>
  <si>
    <t>卫生健康支出</t>
  </si>
  <si>
    <t>21011</t>
  </si>
  <si>
    <t> 行政事业单位医疗</t>
  </si>
  <si>
    <t>2101101</t>
  </si>
  <si>
    <t>  行政单位医疗</t>
  </si>
  <si>
    <t>2101102</t>
  </si>
  <si>
    <t>  事业单位医疗</t>
  </si>
  <si>
    <t>211</t>
  </si>
  <si>
    <t>节能环保支出</t>
  </si>
  <si>
    <t>21101</t>
  </si>
  <si>
    <t> 环境保护管理事务</t>
  </si>
  <si>
    <t>2110199</t>
  </si>
  <si>
    <t>  其他环境保护管理事务支出</t>
  </si>
  <si>
    <t>212</t>
  </si>
  <si>
    <t>城乡社区支出</t>
  </si>
  <si>
    <t>21201</t>
  </si>
  <si>
    <t> 城乡社区管理事务</t>
  </si>
  <si>
    <t>2120199</t>
  </si>
  <si>
    <t>  其他城乡社区管理事务支出</t>
  </si>
  <si>
    <t>213</t>
  </si>
  <si>
    <t>农林水支出</t>
  </si>
  <si>
    <t>21301</t>
  </si>
  <si>
    <t> 农业农村</t>
  </si>
  <si>
    <t>2130104</t>
  </si>
  <si>
    <t>2130126</t>
  </si>
  <si>
    <t>  农村社会事业</t>
  </si>
  <si>
    <t>2130152</t>
  </si>
  <si>
    <t>  对高校毕业生到基层任职补助</t>
  </si>
  <si>
    <t>2130199</t>
  </si>
  <si>
    <t>  其他农业农村支出</t>
  </si>
  <si>
    <t>215</t>
  </si>
  <si>
    <t>资源勘探工业信息等支出</t>
  </si>
  <si>
    <t>21508</t>
  </si>
  <si>
    <t> 支持中小企业发展和管理支出</t>
  </si>
  <si>
    <t>2150899</t>
  </si>
  <si>
    <t>  其他支持中小企业发展和管理支出</t>
  </si>
  <si>
    <t>221</t>
  </si>
  <si>
    <t>住房保障支出</t>
  </si>
  <si>
    <t>22102</t>
  </si>
  <si>
    <t> 住房改革支出</t>
  </si>
  <si>
    <t>2210201</t>
  </si>
  <si>
    <t>  住房公积金</t>
  </si>
  <si>
    <t>预备费</t>
  </si>
  <si>
    <t>上解支出</t>
  </si>
  <si>
    <t>备注：本表反映当年一般公共预算财政拨款支出情况。</t>
  </si>
  <si>
    <t>表三</t>
  </si>
  <si>
    <t>2025年一般公共预算财政拨款基本支出预算表</t>
  </si>
  <si>
    <t>人员经费</t>
  </si>
  <si>
    <t>公用经费</t>
  </si>
  <si>
    <t>表四</t>
  </si>
  <si>
    <t>2025年一般公共预算“三公”经费支出表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</si>
  <si>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</si>
  <si>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</si>
  <si>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</si>
  <si>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</si>
  <si>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</si>
  <si>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</si>
  <si>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</si>
  <si>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</si>
  <si>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珍溪镇人民政府</t>
  </si>
  <si>
    <t>表五</t>
  </si>
  <si>
    <t>2025年政府性基金预算财政拨款支出预算表</t>
  </si>
  <si>
    <t>21208</t>
  </si>
  <si>
    <t> 国有土地使用权出让收入安排的支出</t>
  </si>
  <si>
    <t>2120801</t>
  </si>
  <si>
    <t>  征地和拆迁补偿支出</t>
  </si>
  <si>
    <t>21367</t>
  </si>
  <si>
    <t> 三峡水库库区基金支出</t>
  </si>
  <si>
    <t>2136701</t>
  </si>
  <si>
    <t>  基础设施建设和经济发展</t>
  </si>
  <si>
    <t>2136702</t>
  </si>
  <si>
    <t>  解决移民遗留问题</t>
  </si>
  <si>
    <t>21369</t>
  </si>
  <si>
    <t> 国家重大水利工程建设基金安排的支出</t>
  </si>
  <si>
    <t>2136902</t>
  </si>
  <si>
    <t>  三峡后续工作</t>
  </si>
  <si>
    <t>表六</t>
  </si>
  <si>
    <t>2025年单位收支总表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</si>
  <si>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</si>
  <si>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</si>
  <si>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</si>
  <si>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</si>
  <si>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</si>
  <si>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</si>
  <si>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</si>
  <si>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</si>
  <si>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</si>
  <si>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</si>
  <si>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</si>
  <si>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</si>
  <si>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</si>
  <si>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</si>
  <si>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</si>
  <si>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</si>
  <si>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</si>
  <si>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</si>
  <si>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</si>
  <si>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</si>
  <si>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</si>
  <si>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</si>
  <si>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</si>
  <si>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</si>
  <si>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</si>
  <si>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</si>
  <si>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</si>
  <si>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</si>
  <si>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</si>
  <si>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</si>
  <si>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</si>
  <si>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</si>
  <si>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</si>
  <si>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</si>
  <si>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</si>
  <si>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</si>
  <si>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</si>
  <si>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</si>
  <si>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</si>
  <si>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</si>
  <si>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</si>
  <si>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</si>
  <si>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</si>
  <si>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2025年单位收入总表</t>
  </si>
  <si>
    <t>三峡水库库区基金支出</t>
  </si>
  <si>
    <t>基础设施建设和经济发展</t>
  </si>
  <si>
    <t>解决移民遗留问题</t>
  </si>
  <si>
    <t>国家重大水利工程建设基金安排的支出</t>
  </si>
  <si>
    <t>三峡后续工作</t>
  </si>
  <si>
    <t>表八</t>
  </si>
  <si>
    <t>2025年单位支出总表</t>
  </si>
  <si>
    <t>国有土地使用权出让收入安排的支出</t>
  </si>
  <si>
    <t>表九</t>
  </si>
  <si>
    <t>2025年采购预算明细表</t>
  </si>
  <si>
    <t>上年结转结余资金</t>
  </si>
  <si>
    <t>财政专户管理收入</t>
  </si>
  <si>
    <t>部门（单位）整体支出绩效目标申报表</t>
  </si>
  <si>
    <t>预算年度:2025</t>
  </si>
  <si>
    <t>预算（单位）名称：</t>
  </si>
  <si>
    <t>919-重庆市涪陵区珍溪镇人民政府</t>
  </si>
  <si>
    <t>总体资金情况（万元）</t>
  </si>
  <si>
    <t>预算支出总额</t>
  </si>
  <si>
    <t>财政拨款</t>
  </si>
  <si>
    <t>专户资金</t>
  </si>
  <si>
    <t>单位资金</t>
  </si>
  <si>
    <t/>
  </si>
  <si>
    <t>部
门
整
体
绩
效
情
况</t>
  </si>
  <si>
    <t>整体绩效目标</t>
  </si>
  <si>
    <t>保障群众正规合法途径上访，和维护社会安定;优化村委人员组成结构，保障各类专项工作及时、高效落实，对村（社）干部、本土人才进行生活补助;保障市政正常运行;保障遗属困难家庭正常生活;疫情得到有效控制，保障群众人身健康;资金使用合理、规范、满足群众需求、保障村（居）工作运行，对困难群众给予关怀帮扶;提高贯彻执行党和国家的政策方针落实效率；规范群众服务、管理工作；完成党委、政府安排的工作；丰富群众生活，提高文化、身体素质。夯实基层党组织建设，通过学习，在工作中保持党的自身先进性、纯洁性;储备充足的战备物质，提高基层民兵的救灾、应急能力和战斗水平;严守乡镇耕地保有量和永久基本农田保护目标，确保在耕地保护和粮食安全责任制考核中结果良好；及时掌握辖区内耕地、永久基本农田数量和质量变化情况，稳妥有序推进非粮化整改和耕地恢复补足，确保辖区内稳定利用耕地实现净增加。</t>
  </si>
  <si>
    <t>年度绩效指标</t>
  </si>
  <si>
    <t>一级指标</t>
  </si>
  <si>
    <t>二级指标</t>
  </si>
  <si>
    <t xml:space="preserve"> 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</si>
  <si>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</si>
  <si>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</si>
  <si>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</si>
  <si>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</si>
  <si>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</si>
  <si>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</si>
  <si>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发生重大安全事件</t>
  </si>
  <si>
    <t>＝</t>
  </si>
  <si>
    <t>0</t>
  </si>
  <si>
    <t>次/年</t>
  </si>
  <si>
    <t>15</t>
  </si>
  <si>
    <t>各类政策宣传活动</t>
  </si>
  <si>
    <t>≥</t>
  </si>
  <si>
    <t>12</t>
  </si>
  <si>
    <t>5</t>
  </si>
  <si>
    <t>开展残疾人实用技术培训</t>
  </si>
  <si>
    <t>2</t>
  </si>
  <si>
    <t>开展党日主题教育活动</t>
  </si>
  <si>
    <t>困难群众生活补助人次</t>
  </si>
  <si>
    <t>1000</t>
  </si>
  <si>
    <t>人次</t>
  </si>
  <si>
    <t>10</t>
  </si>
  <si>
    <t>市政统筹管理覆盖场镇数量</t>
  </si>
  <si>
    <t>6</t>
  </si>
  <si>
    <t>个</t>
  </si>
  <si>
    <t>召开人大代表监督会议</t>
  </si>
  <si>
    <t>4</t>
  </si>
  <si>
    <t>效益指标</t>
  </si>
  <si>
    <t>社会效益</t>
  </si>
  <si>
    <t>电信、金融诈骗、法治宣传知晓率</t>
  </si>
  <si>
    <t>90</t>
  </si>
  <si>
    <t>%</t>
  </si>
  <si>
    <t>街道清洁卫生合格率</t>
  </si>
  <si>
    <t>生态效益</t>
  </si>
  <si>
    <t>永久基本农田保护面积</t>
  </si>
  <si>
    <t>9</t>
  </si>
  <si>
    <t>万亩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</si>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</sst>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_);[Red]\(0\)"/>
  </numFmts>
  <fonts count="37">
    <font>
      <sz val="11"/>
      <color indexed="8"/>
      <name val="等线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</font>
    <font>
      <b/>
      <sz val="9"/>
      <color theme="0" tint="-0.499984740745262"/>
      <name val="微软雅黑"/>
      <charset val="134"/>
    </font>
    <font>
      <sz val="9"/>
      <name val="宋体"/>
      <charset val="134"/>
    </font>
    <font>
      <sz val="9"/>
      <name val="SimSun"/>
      <charset val="134"/>
    </font>
    <font>
      <sz val="15"/>
      <color indexed="8"/>
      <name val="黑体"/>
      <charset val="134"/>
    </font>
    <font>
      <sz val="9"/>
      <color indexed="8"/>
      <name val="SimSun"/>
      <charset val="134"/>
    </font>
    <font>
      <b/>
      <sz val="9"/>
      <color indexed="8"/>
      <name val="SimSun"/>
      <charset val="134"/>
    </font>
    <font>
      <sz val="9"/>
      <color indexed="8"/>
      <name val="等线"/>
      <charset val="134"/>
    </font>
    <font>
      <sz val="9"/>
      <color indexed="8"/>
      <name val="WenQuanYi Micro Hei"/>
      <charset val="134"/>
    </font>
    <font>
      <b/>
      <sz val="8"/>
      <color indexed="8"/>
      <name val="SimSun"/>
      <charset val="134"/>
    </font>
    <font>
      <sz val="8"/>
      <color indexed="8"/>
      <name val="SimSun"/>
      <charset val="134"/>
    </font>
    <font>
      <sz val="8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5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8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left" wrapText="1"/>
    </xf>
    <xf numFmtId="0" fontId="3" fillId="0" borderId="4" xfId="49" applyFont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176" fontId="3" fillId="2" borderId="5" xfId="49" applyNumberFormat="1" applyFont="1" applyFill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4" fillId="0" borderId="4" xfId="49" applyFont="1" applyBorder="1" applyAlignment="1">
      <alignment horizontal="center" vertical="center" wrapText="1"/>
    </xf>
    <xf numFmtId="176" fontId="3" fillId="0" borderId="5" xfId="49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2" borderId="3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right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177" fontId="11" fillId="3" borderId="1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177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left" vertical="center"/>
    </xf>
    <xf numFmtId="177" fontId="10" fillId="0" borderId="0" xfId="0" applyNumberFormat="1" applyFont="1" applyBorder="1" applyAlignment="1">
      <alignment horizontal="right" vertical="center" wrapText="1"/>
    </xf>
    <xf numFmtId="177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3" fillId="0" borderId="0" xfId="0" applyFont="1" applyBorder="1" applyAlignment="1">
      <alignment vertical="center" wrapText="1"/>
    </xf>
    <xf numFmtId="0" fontId="11" fillId="3" borderId="5" xfId="0" applyFont="1" applyFill="1" applyBorder="1" applyAlignment="1">
      <alignment horizontal="center" vertical="center" wrapText="1"/>
    </xf>
    <xf numFmtId="178" fontId="11" fillId="3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center" vertical="center" wrapText="1"/>
    </xf>
    <xf numFmtId="178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1" fillId="3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left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4" fontId="0" fillId="0" borderId="0" xfId="0" applyNumberFormat="1">
      <alignment vertical="center"/>
    </xf>
    <xf numFmtId="4" fontId="10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15" fillId="4" borderId="5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Border="1" applyAlignment="1">
      <alignment horizontal="left" vertical="center"/>
    </xf>
    <xf numFmtId="0" fontId="16" fillId="4" borderId="5" xfId="0" applyNumberFormat="1" applyFont="1" applyFill="1" applyBorder="1" applyAlignment="1">
      <alignment horizontal="left" vertical="center"/>
    </xf>
    <xf numFmtId="0" fontId="15" fillId="4" borderId="5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10" fillId="0" borderId="11" xfId="0" applyNumberFormat="1" applyFont="1" applyBorder="1" applyAlignment="1">
      <alignment vertical="center" wrapText="1"/>
    </xf>
    <xf numFmtId="0" fontId="10" fillId="0" borderId="11" xfId="0" applyNumberFormat="1" applyFont="1" applyBorder="1" applyAlignment="1">
      <alignment horizontal="right" vertical="center" wrapText="1"/>
    </xf>
    <xf numFmtId="178" fontId="10" fillId="0" borderId="1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85" zoomScaleNormal="85" topLeftCell="A4" workbookViewId="0">
      <selection activeCell="F15" sqref="F15"/>
    </sheetView>
  </sheetViews>
  <sheetFormatPr defaultColWidth="10" defaultRowHeight="16.5" outlineLevelCol="7"/>
  <cols>
    <col min="1" max="1" width="1" customWidth="1"/>
    <col min="2" max="2" width="23.7809523809524" customWidth="1"/>
    <col min="3" max="3" width="15.1047619047619" style="99" customWidth="1"/>
    <col min="4" max="4" width="29.1047619047619" style="99" customWidth="1"/>
    <col min="5" max="5" width="9.21904761904762" style="99" customWidth="1"/>
    <col min="6" max="6" width="9.33333333333333" style="99" customWidth="1"/>
    <col min="7" max="8" width="9.21904761904762" customWidth="1"/>
  </cols>
  <sheetData>
    <row r="1" ht="16.35" customHeight="1" spans="1:2">
      <c r="A1" s="40"/>
      <c r="B1" s="40" t="s">
        <v>0</v>
      </c>
    </row>
    <row r="2" ht="45.6" customHeight="1" spans="1:8">
      <c r="A2" s="40"/>
      <c r="B2" s="41" t="s">
        <v>1</v>
      </c>
      <c r="C2" s="41"/>
      <c r="D2" s="41"/>
      <c r="E2" s="41"/>
      <c r="F2" s="41"/>
      <c r="G2" s="41"/>
      <c r="H2" s="41"/>
    </row>
    <row r="3" ht="16.35" customHeight="1" spans="2:8">
      <c r="B3" s="42"/>
      <c r="C3" s="42"/>
      <c r="D3" s="42"/>
      <c r="G3" s="46" t="s">
        <v>2</v>
      </c>
      <c r="H3" s="46"/>
    </row>
    <row r="4" ht="26.1" customHeight="1" spans="2:8">
      <c r="B4" s="43" t="s">
        <v>3</v>
      </c>
      <c r="C4" s="43"/>
      <c r="D4" s="43" t="s">
        <v>4</v>
      </c>
      <c r="E4" s="43"/>
      <c r="F4" s="43"/>
      <c r="G4" s="43"/>
      <c r="H4" s="43"/>
    </row>
    <row r="5" ht="14.7" customHeight="1" spans="2:8">
      <c r="B5" s="43" t="s">
        <v>5</v>
      </c>
      <c r="C5" s="72" t="s">
        <v>6</v>
      </c>
      <c r="D5" s="72" t="s">
        <v>7</v>
      </c>
      <c r="E5" s="72" t="s">
        <v>8</v>
      </c>
      <c r="F5" s="72" t="s">
        <v>9</v>
      </c>
      <c r="G5" s="43" t="s">
        <v>10</v>
      </c>
      <c r="H5" s="43" t="s">
        <v>11</v>
      </c>
    </row>
    <row r="6" ht="14.7" customHeight="1" spans="2:8">
      <c r="B6" s="43"/>
      <c r="C6" s="72"/>
      <c r="D6" s="72"/>
      <c r="E6" s="72"/>
      <c r="F6" s="72"/>
      <c r="G6" s="43"/>
      <c r="H6" s="43"/>
    </row>
    <row r="7" ht="16.35" customHeight="1" spans="2:8">
      <c r="B7" s="73" t="s">
        <v>12</v>
      </c>
      <c r="C7" s="74">
        <f>SUM(C8:C10)</f>
        <v>6957</v>
      </c>
      <c r="D7" s="100" t="s">
        <v>13</v>
      </c>
      <c r="E7" s="74">
        <f>SUM(E8:E36)+E37</f>
        <v>9838</v>
      </c>
      <c r="F7" s="74">
        <f t="shared" ref="F7:G7" si="0">SUM(F8:F36)+F37</f>
        <v>6957</v>
      </c>
      <c r="G7" s="74">
        <f t="shared" si="0"/>
        <v>2881</v>
      </c>
      <c r="H7" s="45"/>
    </row>
    <row r="8" ht="16.35" customHeight="1" spans="2:8">
      <c r="B8" s="73" t="s">
        <v>14</v>
      </c>
      <c r="C8" s="74">
        <v>6957</v>
      </c>
      <c r="D8" s="100" t="s">
        <v>15</v>
      </c>
      <c r="E8" s="74">
        <f>SUM(F8:H8)</f>
        <v>1988</v>
      </c>
      <c r="F8" s="74">
        <f>2093-69-36</f>
        <v>1988</v>
      </c>
      <c r="G8" s="45"/>
      <c r="H8" s="45"/>
    </row>
    <row r="9" ht="16.35" customHeight="1" spans="2:8">
      <c r="B9" s="73" t="s">
        <v>16</v>
      </c>
      <c r="C9" s="74"/>
      <c r="D9" s="100" t="s">
        <v>17</v>
      </c>
      <c r="E9" s="74">
        <f t="shared" ref="E9:E36" si="1">SUM(F9:H9)</f>
        <v>0</v>
      </c>
      <c r="F9" s="74"/>
      <c r="G9" s="45"/>
      <c r="H9" s="45"/>
    </row>
    <row r="10" ht="24.9" customHeight="1" spans="2:8">
      <c r="B10" s="73" t="s">
        <v>18</v>
      </c>
      <c r="C10" s="74"/>
      <c r="D10" s="100" t="s">
        <v>19</v>
      </c>
      <c r="E10" s="74">
        <f t="shared" si="1"/>
        <v>0</v>
      </c>
      <c r="F10" s="74"/>
      <c r="G10" s="45"/>
      <c r="H10" s="45"/>
    </row>
    <row r="11" ht="16.35" customHeight="1" spans="2:8">
      <c r="B11" s="73" t="s">
        <v>20</v>
      </c>
      <c r="C11" s="74">
        <v>2881</v>
      </c>
      <c r="D11" s="100" t="s">
        <v>21</v>
      </c>
      <c r="E11" s="74">
        <f t="shared" si="1"/>
        <v>0</v>
      </c>
      <c r="F11" s="74"/>
      <c r="G11" s="45"/>
      <c r="H11" s="45"/>
    </row>
    <row r="12" ht="16.35" customHeight="1" spans="2:8">
      <c r="B12" s="73" t="s">
        <v>14</v>
      </c>
      <c r="C12" s="74"/>
      <c r="D12" s="100" t="s">
        <v>22</v>
      </c>
      <c r="E12" s="74">
        <f t="shared" si="1"/>
        <v>0</v>
      </c>
      <c r="F12" s="74"/>
      <c r="G12" s="45"/>
      <c r="H12" s="45"/>
    </row>
    <row r="13" ht="16.35" customHeight="1" spans="2:8">
      <c r="B13" s="73" t="s">
        <v>16</v>
      </c>
      <c r="C13" s="74">
        <v>2881</v>
      </c>
      <c r="D13" s="100" t="s">
        <v>23</v>
      </c>
      <c r="E13" s="74">
        <f t="shared" si="1"/>
        <v>0</v>
      </c>
      <c r="F13" s="74"/>
      <c r="G13" s="45"/>
      <c r="H13" s="45"/>
    </row>
    <row r="14" ht="24.9" customHeight="1" spans="2:8">
      <c r="B14" s="73" t="s">
        <v>18</v>
      </c>
      <c r="C14" s="74"/>
      <c r="D14" s="100" t="s">
        <v>24</v>
      </c>
      <c r="E14" s="74">
        <f t="shared" si="1"/>
        <v>84</v>
      </c>
      <c r="F14" s="74">
        <v>84</v>
      </c>
      <c r="G14" s="45"/>
      <c r="H14" s="45"/>
    </row>
    <row r="15" ht="16.35" customHeight="1" spans="2:8">
      <c r="B15" s="73"/>
      <c r="C15" s="101"/>
      <c r="D15" s="100" t="s">
        <v>25</v>
      </c>
      <c r="E15" s="74">
        <f t="shared" si="1"/>
        <v>1367</v>
      </c>
      <c r="F15" s="74">
        <f>1286+81</f>
        <v>1367</v>
      </c>
      <c r="G15" s="45"/>
      <c r="H15" s="45"/>
    </row>
    <row r="16" ht="16.35" customHeight="1" spans="2:8">
      <c r="B16" s="73"/>
      <c r="C16" s="101"/>
      <c r="D16" s="100" t="s">
        <v>26</v>
      </c>
      <c r="E16" s="74">
        <f t="shared" si="1"/>
        <v>0</v>
      </c>
      <c r="F16" s="74"/>
      <c r="G16" s="45"/>
      <c r="H16" s="45"/>
    </row>
    <row r="17" ht="16.35" customHeight="1" spans="2:8">
      <c r="B17" s="73"/>
      <c r="C17" s="101"/>
      <c r="D17" s="100" t="s">
        <v>27</v>
      </c>
      <c r="E17" s="74">
        <f t="shared" si="1"/>
        <v>250</v>
      </c>
      <c r="F17" s="74">
        <v>250</v>
      </c>
      <c r="G17" s="45"/>
      <c r="H17" s="45"/>
    </row>
    <row r="18" ht="16.35" customHeight="1" spans="2:8">
      <c r="B18" s="73"/>
      <c r="C18" s="101"/>
      <c r="D18" s="100" t="s">
        <v>28</v>
      </c>
      <c r="E18" s="74">
        <f t="shared" si="1"/>
        <v>247</v>
      </c>
      <c r="F18" s="74">
        <v>247</v>
      </c>
      <c r="G18" s="45"/>
      <c r="H18" s="45"/>
    </row>
    <row r="19" ht="16.35" customHeight="1" spans="2:8">
      <c r="B19" s="73"/>
      <c r="C19" s="101"/>
      <c r="D19" s="100" t="s">
        <v>29</v>
      </c>
      <c r="E19" s="74">
        <f t="shared" si="1"/>
        <v>381</v>
      </c>
      <c r="F19" s="74">
        <v>373</v>
      </c>
      <c r="G19" s="74">
        <v>8</v>
      </c>
      <c r="H19" s="45"/>
    </row>
    <row r="20" ht="16.35" customHeight="1" spans="2:8">
      <c r="B20" s="73"/>
      <c r="C20" s="101"/>
      <c r="D20" s="100" t="s">
        <v>30</v>
      </c>
      <c r="E20" s="74">
        <f t="shared" si="1"/>
        <v>5173</v>
      </c>
      <c r="F20" s="74">
        <f>2400-100</f>
        <v>2300</v>
      </c>
      <c r="G20" s="74">
        <f>2881-8</f>
        <v>2873</v>
      </c>
      <c r="H20" s="74"/>
    </row>
    <row r="21" ht="16.35" customHeight="1" spans="2:8">
      <c r="B21" s="73"/>
      <c r="C21" s="101"/>
      <c r="D21" s="100" t="s">
        <v>31</v>
      </c>
      <c r="E21" s="74">
        <f t="shared" si="1"/>
        <v>0</v>
      </c>
      <c r="F21" s="74"/>
      <c r="G21" s="45"/>
      <c r="H21" s="45"/>
    </row>
    <row r="22" ht="16.35" customHeight="1" spans="2:8">
      <c r="B22" s="73"/>
      <c r="C22" s="101"/>
      <c r="D22" s="100" t="s">
        <v>32</v>
      </c>
      <c r="E22" s="74">
        <f t="shared" si="1"/>
        <v>30</v>
      </c>
      <c r="F22" s="74">
        <v>30</v>
      </c>
      <c r="G22" s="45"/>
      <c r="H22" s="45"/>
    </row>
    <row r="23" ht="16.35" customHeight="1" spans="2:8">
      <c r="B23" s="73"/>
      <c r="C23" s="101"/>
      <c r="D23" s="100" t="s">
        <v>33</v>
      </c>
      <c r="E23" s="74">
        <f t="shared" si="1"/>
        <v>0</v>
      </c>
      <c r="F23" s="74"/>
      <c r="G23" s="45"/>
      <c r="H23" s="45"/>
    </row>
    <row r="24" ht="16.35" customHeight="1" spans="2:8">
      <c r="B24" s="73"/>
      <c r="C24" s="101"/>
      <c r="D24" s="100" t="s">
        <v>34</v>
      </c>
      <c r="E24" s="74">
        <f t="shared" si="1"/>
        <v>0</v>
      </c>
      <c r="F24" s="74"/>
      <c r="G24" s="45"/>
      <c r="H24" s="45"/>
    </row>
    <row r="25" ht="16.35" customHeight="1" spans="2:8">
      <c r="B25" s="73"/>
      <c r="C25" s="101"/>
      <c r="D25" s="100" t="s">
        <v>35</v>
      </c>
      <c r="E25" s="74">
        <f t="shared" si="1"/>
        <v>0</v>
      </c>
      <c r="F25" s="74"/>
      <c r="G25" s="45"/>
      <c r="H25" s="45"/>
    </row>
    <row r="26" ht="16.35" customHeight="1" spans="2:8">
      <c r="B26" s="73"/>
      <c r="C26" s="101"/>
      <c r="D26" s="100" t="s">
        <v>36</v>
      </c>
      <c r="E26" s="74">
        <f t="shared" si="1"/>
        <v>0</v>
      </c>
      <c r="F26" s="74"/>
      <c r="G26" s="45"/>
      <c r="H26" s="45"/>
    </row>
    <row r="27" ht="16.35" customHeight="1" spans="2:8">
      <c r="B27" s="73"/>
      <c r="C27" s="101"/>
      <c r="D27" s="100" t="s">
        <v>37</v>
      </c>
      <c r="E27" s="74">
        <f t="shared" si="1"/>
        <v>249</v>
      </c>
      <c r="F27" s="74">
        <v>249</v>
      </c>
      <c r="G27" s="45"/>
      <c r="H27" s="45"/>
    </row>
    <row r="28" ht="16.35" customHeight="1" spans="2:8">
      <c r="B28" s="73"/>
      <c r="C28" s="101"/>
      <c r="D28" s="100" t="s">
        <v>38</v>
      </c>
      <c r="E28" s="74">
        <f t="shared" si="1"/>
        <v>0</v>
      </c>
      <c r="F28" s="74"/>
      <c r="G28" s="45"/>
      <c r="H28" s="45"/>
    </row>
    <row r="29" ht="16.35" customHeight="1" spans="2:8">
      <c r="B29" s="73"/>
      <c r="C29" s="101"/>
      <c r="D29" s="100" t="s">
        <v>39</v>
      </c>
      <c r="E29" s="74">
        <f t="shared" si="1"/>
        <v>0</v>
      </c>
      <c r="F29" s="74"/>
      <c r="G29" s="45"/>
      <c r="H29" s="45"/>
    </row>
    <row r="30" ht="16.35" customHeight="1" spans="2:8">
      <c r="B30" s="73"/>
      <c r="C30" s="101"/>
      <c r="D30" s="100" t="s">
        <v>40</v>
      </c>
      <c r="E30" s="74">
        <f t="shared" si="1"/>
        <v>0</v>
      </c>
      <c r="F30" s="74"/>
      <c r="G30" s="45"/>
      <c r="H30" s="45"/>
    </row>
    <row r="31" ht="16.35" customHeight="1" spans="2:8">
      <c r="B31" s="73"/>
      <c r="C31" s="101"/>
      <c r="D31" s="100" t="s">
        <v>41</v>
      </c>
      <c r="E31" s="74">
        <f t="shared" si="1"/>
        <v>69</v>
      </c>
      <c r="F31" s="74">
        <v>69</v>
      </c>
      <c r="G31" s="45"/>
      <c r="H31" s="45"/>
    </row>
    <row r="32" ht="16.35" customHeight="1" spans="2:8">
      <c r="B32" s="73"/>
      <c r="C32" s="101"/>
      <c r="D32" s="100" t="s">
        <v>42</v>
      </c>
      <c r="E32" s="74">
        <f t="shared" si="1"/>
        <v>0</v>
      </c>
      <c r="F32" s="74"/>
      <c r="G32" s="45"/>
      <c r="H32" s="45"/>
    </row>
    <row r="33" ht="16.35" customHeight="1" spans="2:8">
      <c r="B33" s="73"/>
      <c r="C33" s="101"/>
      <c r="D33" s="100" t="s">
        <v>43</v>
      </c>
      <c r="E33" s="74">
        <f t="shared" si="1"/>
        <v>0</v>
      </c>
      <c r="F33" s="74"/>
      <c r="G33" s="45"/>
      <c r="H33" s="45"/>
    </row>
    <row r="34" ht="16.35" customHeight="1" spans="2:8">
      <c r="B34" s="73"/>
      <c r="C34" s="101"/>
      <c r="D34" s="100" t="s">
        <v>44</v>
      </c>
      <c r="E34" s="74">
        <f t="shared" si="1"/>
        <v>0</v>
      </c>
      <c r="F34" s="74"/>
      <c r="G34" s="45"/>
      <c r="H34" s="45"/>
    </row>
    <row r="35" ht="16.35" customHeight="1" spans="2:8">
      <c r="B35" s="73"/>
      <c r="C35" s="101"/>
      <c r="D35" s="100" t="s">
        <v>45</v>
      </c>
      <c r="E35" s="74">
        <f t="shared" si="1"/>
        <v>0</v>
      </c>
      <c r="F35" s="74"/>
      <c r="G35" s="45"/>
      <c r="H35" s="45"/>
    </row>
    <row r="36" ht="16.35" customHeight="1" spans="2:8">
      <c r="B36" s="73"/>
      <c r="C36" s="101"/>
      <c r="D36" s="100" t="s">
        <v>46</v>
      </c>
      <c r="E36" s="74">
        <f t="shared" si="1"/>
        <v>0</v>
      </c>
      <c r="F36" s="74"/>
      <c r="G36" s="45"/>
      <c r="H36" s="45"/>
    </row>
    <row r="37" ht="16.35" customHeight="1" spans="2:8">
      <c r="B37" s="73"/>
      <c r="C37" s="100"/>
      <c r="D37" s="74" t="s">
        <v>47</v>
      </c>
      <c r="E37" s="74">
        <v>0</v>
      </c>
      <c r="F37" s="74"/>
      <c r="G37" s="73"/>
      <c r="H37" s="73"/>
    </row>
    <row r="38" ht="16.35" customHeight="1" spans="2:8">
      <c r="B38" s="73"/>
      <c r="C38" s="100"/>
      <c r="D38" s="100"/>
      <c r="E38" s="74">
        <v>0</v>
      </c>
      <c r="F38" s="74"/>
      <c r="G38" s="73"/>
      <c r="H38" s="73"/>
    </row>
    <row r="39" ht="16.35" customHeight="1" spans="2:8">
      <c r="B39" s="44" t="s">
        <v>48</v>
      </c>
      <c r="C39" s="101">
        <f>C7+C11</f>
        <v>9838</v>
      </c>
      <c r="D39" s="74" t="s">
        <v>49</v>
      </c>
      <c r="E39" s="102">
        <f>SUM(E8:E38)</f>
        <v>9838</v>
      </c>
      <c r="F39" s="102">
        <f t="shared" ref="F39:H39" si="2">SUM(F8:F38)</f>
        <v>6957</v>
      </c>
      <c r="G39" s="102">
        <f t="shared" si="2"/>
        <v>2881</v>
      </c>
      <c r="H39" s="102">
        <f t="shared" si="2"/>
        <v>0</v>
      </c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scale="90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45" zoomScaleNormal="145" topLeftCell="A2" workbookViewId="0">
      <selection activeCell="C7" sqref="C7:K7"/>
    </sheetView>
  </sheetViews>
  <sheetFormatPr defaultColWidth="9" defaultRowHeight="12"/>
  <cols>
    <col min="1" max="1" width="5" style="2" customWidth="1"/>
    <col min="2" max="2" width="14" style="2" customWidth="1"/>
    <col min="3" max="3" width="8.1047619047619" style="2" customWidth="1"/>
    <col min="4" max="4" width="10.1047619047619" style="2" customWidth="1"/>
    <col min="5" max="5" width="26" style="2" customWidth="1"/>
    <col min="6" max="6" width="10.8857142857143" style="2" customWidth="1"/>
    <col min="7" max="7" width="8.88571428571429" style="2" customWidth="1"/>
    <col min="8" max="8" width="9.66666666666667" style="2" customWidth="1"/>
    <col min="9" max="9" width="10.2190476190476" style="2" customWidth="1"/>
    <col min="10" max="10" width="14.4380952380952" style="2" customWidth="1"/>
    <col min="11" max="11" width="19.3333333333333" style="2" customWidth="1"/>
    <col min="12" max="16384" width="9" style="2"/>
  </cols>
  <sheetData>
    <row r="1" ht="45.6" customHeight="1" spans="1:11">
      <c r="A1" s="3" t="s">
        <v>239</v>
      </c>
      <c r="B1" s="4"/>
      <c r="C1" s="4"/>
      <c r="D1" s="4"/>
      <c r="E1" s="4"/>
      <c r="F1" s="4"/>
      <c r="G1" s="4"/>
      <c r="H1" s="4"/>
      <c r="I1" s="4"/>
      <c r="J1" s="4"/>
      <c r="K1" s="32"/>
    </row>
    <row r="2" ht="22.2" customHeight="1" spans="1:12">
      <c r="A2" s="5" t="s">
        <v>240</v>
      </c>
      <c r="B2" s="6"/>
      <c r="C2" s="6"/>
      <c r="D2" s="6"/>
      <c r="E2" s="6"/>
      <c r="F2" s="6"/>
      <c r="G2" s="6"/>
      <c r="H2" s="6"/>
      <c r="I2" s="6"/>
      <c r="J2" s="6"/>
      <c r="K2" s="33"/>
      <c r="L2" s="34"/>
    </row>
    <row r="3" s="1" customFormat="1" ht="16.8" customHeight="1" spans="1:12">
      <c r="A3" s="7" t="s">
        <v>241</v>
      </c>
      <c r="B3" s="8"/>
      <c r="C3" s="9" t="s">
        <v>242</v>
      </c>
      <c r="D3" s="9"/>
      <c r="E3" s="9"/>
      <c r="F3" s="9"/>
      <c r="G3" s="9"/>
      <c r="H3" s="9"/>
      <c r="I3" s="9"/>
      <c r="J3" s="35" t="s">
        <v>2</v>
      </c>
      <c r="K3" s="36"/>
      <c r="L3" s="37"/>
    </row>
    <row r="4" ht="28.8" customHeight="1" spans="1:12">
      <c r="A4" s="10" t="s">
        <v>243</v>
      </c>
      <c r="B4" s="10"/>
      <c r="C4" s="11" t="s">
        <v>244</v>
      </c>
      <c r="D4" s="12" t="s">
        <v>57</v>
      </c>
      <c r="E4" s="12"/>
      <c r="F4" s="12"/>
      <c r="G4" s="12"/>
      <c r="H4" s="28" t="s">
        <v>58</v>
      </c>
      <c r="I4" s="28"/>
      <c r="J4" s="28"/>
      <c r="K4" s="28"/>
      <c r="L4" s="34"/>
    </row>
    <row r="5" ht="38.4" customHeight="1" spans="1:11">
      <c r="A5" s="13"/>
      <c r="B5" s="13"/>
      <c r="C5" s="14"/>
      <c r="D5" s="13" t="s">
        <v>8</v>
      </c>
      <c r="E5" s="13" t="s">
        <v>245</v>
      </c>
      <c r="F5" s="13" t="s">
        <v>246</v>
      </c>
      <c r="G5" s="13" t="s">
        <v>247</v>
      </c>
      <c r="H5" s="13" t="s">
        <v>8</v>
      </c>
      <c r="I5" s="13" t="s">
        <v>245</v>
      </c>
      <c r="J5" s="13" t="s">
        <v>246</v>
      </c>
      <c r="K5" s="13" t="s">
        <v>247</v>
      </c>
    </row>
    <row r="6" ht="36.6" customHeight="1" spans="1:11">
      <c r="A6" s="13"/>
      <c r="B6" s="13"/>
      <c r="C6" s="15">
        <f>D6+H6</f>
        <v>9838</v>
      </c>
      <c r="D6" s="16">
        <v>4934</v>
      </c>
      <c r="E6" s="16">
        <v>4934</v>
      </c>
      <c r="F6" s="16" t="s">
        <v>248</v>
      </c>
      <c r="G6" s="16" t="s">
        <v>248</v>
      </c>
      <c r="H6" s="29">
        <f>SUM(I6:K6)</f>
        <v>4904</v>
      </c>
      <c r="I6" s="29">
        <f>4804+19+81</f>
        <v>4904</v>
      </c>
      <c r="J6" s="16" t="s">
        <v>248</v>
      </c>
      <c r="K6" s="16" t="s">
        <v>248</v>
      </c>
    </row>
    <row r="7" ht="78.6" customHeight="1" spans="1:11">
      <c r="A7" s="17" t="s">
        <v>249</v>
      </c>
      <c r="B7" s="18" t="s">
        <v>250</v>
      </c>
      <c r="C7" s="19" t="s">
        <v>251</v>
      </c>
      <c r="D7" s="19"/>
      <c r="E7" s="19"/>
      <c r="F7" s="19"/>
      <c r="G7" s="19"/>
      <c r="H7" s="19"/>
      <c r="I7" s="19"/>
      <c r="J7" s="19"/>
      <c r="K7" s="19"/>
    </row>
    <row r="8" ht="18.6" customHeight="1" spans="1:11">
      <c r="A8" s="17" t="s">
        <v>249</v>
      </c>
      <c r="B8" s="20" t="s">
        <v>252</v>
      </c>
      <c r="C8" s="20"/>
      <c r="D8" s="20"/>
      <c r="E8" s="20"/>
      <c r="F8" s="20"/>
      <c r="G8" s="20"/>
      <c r="H8" s="20"/>
      <c r="I8" s="20"/>
      <c r="J8" s="20"/>
      <c r="K8" s="20"/>
    </row>
    <row r="9" ht="33" customHeight="1" spans="1:11">
      <c r="A9" s="17" t="s">
        <v>249</v>
      </c>
      <c r="B9" s="21" t="s">
        <v>253</v>
      </c>
      <c r="C9" s="22" t="s">
        <v>254</v>
      </c>
      <c r="D9" s="23"/>
      <c r="E9" s="22" t="s">
        <v>255</v>
      </c>
      <c r="F9" s="30"/>
      <c r="G9" s="23"/>
      <c r="H9" s="21" t="s">
        <v>256</v>
      </c>
      <c r="I9" s="21" t="s">
        <v>257</v>
      </c>
      <c r="J9" s="21" t="s">
        <v>258</v>
      </c>
      <c r="K9" s="21" t="s">
        <v>259</v>
      </c>
    </row>
    <row r="10" spans="1:11">
      <c r="A10" s="24" t="s">
        <v>249</v>
      </c>
      <c r="B10" s="25" t="s">
        <v>260</v>
      </c>
      <c r="C10" s="26" t="s">
        <v>261</v>
      </c>
      <c r="D10" s="27" t="s">
        <v>248</v>
      </c>
      <c r="E10" s="31" t="s">
        <v>262</v>
      </c>
      <c r="F10" s="31" t="s">
        <v>248</v>
      </c>
      <c r="G10" s="31" t="s">
        <v>248</v>
      </c>
      <c r="H10" s="25" t="s">
        <v>263</v>
      </c>
      <c r="I10" s="25" t="s">
        <v>264</v>
      </c>
      <c r="J10" s="38" t="s">
        <v>265</v>
      </c>
      <c r="K10" s="39" t="s">
        <v>266</v>
      </c>
    </row>
    <row r="11" spans="1:11">
      <c r="A11" s="24" t="s">
        <v>249</v>
      </c>
      <c r="B11" s="25" t="s">
        <v>260</v>
      </c>
      <c r="C11" s="26" t="s">
        <v>261</v>
      </c>
      <c r="D11" s="27"/>
      <c r="E11" s="31" t="s">
        <v>267</v>
      </c>
      <c r="F11" s="31"/>
      <c r="G11" s="31"/>
      <c r="H11" s="25" t="s">
        <v>268</v>
      </c>
      <c r="I11" s="25" t="s">
        <v>269</v>
      </c>
      <c r="J11" s="38" t="s">
        <v>265</v>
      </c>
      <c r="K11" s="39" t="s">
        <v>270</v>
      </c>
    </row>
    <row r="12" spans="1:11">
      <c r="A12" s="24" t="s">
        <v>249</v>
      </c>
      <c r="B12" s="25" t="s">
        <v>260</v>
      </c>
      <c r="C12" s="26" t="s">
        <v>261</v>
      </c>
      <c r="D12" s="27"/>
      <c r="E12" s="31" t="s">
        <v>271</v>
      </c>
      <c r="F12" s="31"/>
      <c r="G12" s="31"/>
      <c r="H12" s="25" t="s">
        <v>268</v>
      </c>
      <c r="I12" s="25" t="s">
        <v>272</v>
      </c>
      <c r="J12" s="38" t="s">
        <v>265</v>
      </c>
      <c r="K12" s="39" t="s">
        <v>270</v>
      </c>
    </row>
    <row r="13" spans="1:11">
      <c r="A13" s="24" t="s">
        <v>249</v>
      </c>
      <c r="B13" s="25" t="s">
        <v>260</v>
      </c>
      <c r="C13" s="26" t="s">
        <v>261</v>
      </c>
      <c r="D13" s="27"/>
      <c r="E13" s="31" t="s">
        <v>273</v>
      </c>
      <c r="F13" s="31"/>
      <c r="G13" s="31"/>
      <c r="H13" s="25" t="s">
        <v>268</v>
      </c>
      <c r="I13" s="25" t="s">
        <v>269</v>
      </c>
      <c r="J13" s="38" t="s">
        <v>265</v>
      </c>
      <c r="K13" s="39" t="s">
        <v>266</v>
      </c>
    </row>
    <row r="14" spans="1:11">
      <c r="A14" s="24" t="s">
        <v>249</v>
      </c>
      <c r="B14" s="25" t="s">
        <v>260</v>
      </c>
      <c r="C14" s="26" t="s">
        <v>261</v>
      </c>
      <c r="D14" s="27"/>
      <c r="E14" s="31" t="s">
        <v>274</v>
      </c>
      <c r="F14" s="31"/>
      <c r="G14" s="31"/>
      <c r="H14" s="25" t="s">
        <v>268</v>
      </c>
      <c r="I14" s="25" t="s">
        <v>275</v>
      </c>
      <c r="J14" s="38" t="s">
        <v>276</v>
      </c>
      <c r="K14" s="39" t="s">
        <v>277</v>
      </c>
    </row>
    <row r="15" spans="1:11">
      <c r="A15" s="24" t="s">
        <v>249</v>
      </c>
      <c r="B15" s="25" t="s">
        <v>260</v>
      </c>
      <c r="C15" s="26" t="s">
        <v>261</v>
      </c>
      <c r="D15" s="27"/>
      <c r="E15" s="31" t="s">
        <v>278</v>
      </c>
      <c r="F15" s="31"/>
      <c r="G15" s="31"/>
      <c r="H15" s="25" t="s">
        <v>263</v>
      </c>
      <c r="I15" s="25" t="s">
        <v>279</v>
      </c>
      <c r="J15" s="38" t="s">
        <v>280</v>
      </c>
      <c r="K15" s="39" t="s">
        <v>277</v>
      </c>
    </row>
    <row r="16" spans="1:11">
      <c r="A16" s="24" t="s">
        <v>249</v>
      </c>
      <c r="B16" s="25" t="s">
        <v>260</v>
      </c>
      <c r="C16" s="26" t="s">
        <v>261</v>
      </c>
      <c r="D16" s="27"/>
      <c r="E16" s="31" t="s">
        <v>281</v>
      </c>
      <c r="F16" s="31"/>
      <c r="G16" s="31"/>
      <c r="H16" s="25" t="s">
        <v>268</v>
      </c>
      <c r="I16" s="25" t="s">
        <v>282</v>
      </c>
      <c r="J16" s="38" t="s">
        <v>265</v>
      </c>
      <c r="K16" s="39" t="s">
        <v>277</v>
      </c>
    </row>
    <row r="17" spans="1:11">
      <c r="A17" s="24" t="s">
        <v>249</v>
      </c>
      <c r="B17" s="25" t="s">
        <v>283</v>
      </c>
      <c r="C17" s="26" t="s">
        <v>284</v>
      </c>
      <c r="D17" s="27"/>
      <c r="E17" s="31" t="s">
        <v>285</v>
      </c>
      <c r="F17" s="31"/>
      <c r="G17" s="31"/>
      <c r="H17" s="25" t="s">
        <v>268</v>
      </c>
      <c r="I17" s="25" t="s">
        <v>286</v>
      </c>
      <c r="J17" s="38" t="s">
        <v>287</v>
      </c>
      <c r="K17" s="39" t="s">
        <v>277</v>
      </c>
    </row>
    <row r="18" spans="1:11">
      <c r="A18" s="24" t="s">
        <v>249</v>
      </c>
      <c r="B18" s="25" t="s">
        <v>283</v>
      </c>
      <c r="C18" s="26" t="s">
        <v>284</v>
      </c>
      <c r="D18" s="27"/>
      <c r="E18" s="31" t="s">
        <v>288</v>
      </c>
      <c r="F18" s="31"/>
      <c r="G18" s="31"/>
      <c r="H18" s="25" t="s">
        <v>268</v>
      </c>
      <c r="I18" s="25" t="s">
        <v>286</v>
      </c>
      <c r="J18" s="38" t="s">
        <v>287</v>
      </c>
      <c r="K18" s="39" t="s">
        <v>277</v>
      </c>
    </row>
    <row r="19" spans="1:11">
      <c r="A19" s="24" t="s">
        <v>249</v>
      </c>
      <c r="B19" s="25" t="s">
        <v>283</v>
      </c>
      <c r="C19" s="26" t="s">
        <v>289</v>
      </c>
      <c r="D19" s="27"/>
      <c r="E19" s="31" t="s">
        <v>290</v>
      </c>
      <c r="F19" s="31"/>
      <c r="G19" s="31"/>
      <c r="H19" s="25" t="s">
        <v>268</v>
      </c>
      <c r="I19" s="25" t="s">
        <v>291</v>
      </c>
      <c r="J19" s="38" t="s">
        <v>292</v>
      </c>
      <c r="K19" s="39" t="s">
        <v>277</v>
      </c>
    </row>
    <row r="20" ht="24" spans="1:11">
      <c r="A20" s="18" t="s">
        <v>293</v>
      </c>
      <c r="B20" s="19" t="s">
        <v>248</v>
      </c>
      <c r="C20" s="19"/>
      <c r="D20" s="19"/>
      <c r="E20" s="19"/>
      <c r="F20" s="19"/>
      <c r="G20" s="19"/>
      <c r="H20" s="19"/>
      <c r="I20" s="19"/>
      <c r="J20" s="19"/>
      <c r="K20" s="19"/>
    </row>
  </sheetData>
  <mergeCells count="29">
    <mergeCell ref="A1:K1"/>
    <mergeCell ref="A2:K2"/>
    <mergeCell ref="A3:B3"/>
    <mergeCell ref="C3:I3"/>
    <mergeCell ref="J3:K3"/>
    <mergeCell ref="D4:G4"/>
    <mergeCell ref="H4:K4"/>
    <mergeCell ref="C7:K7"/>
    <mergeCell ref="B8:K8"/>
    <mergeCell ref="C9:D9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K20"/>
    <mergeCell ref="A7:A19"/>
    <mergeCell ref="B10:B16"/>
    <mergeCell ref="B17:B19"/>
    <mergeCell ref="C4:C5"/>
    <mergeCell ref="A4:B6"/>
    <mergeCell ref="C10:D16"/>
    <mergeCell ref="C17:D18"/>
  </mergeCells>
  <printOptions horizontalCentered="1"/>
  <pageMargins left="0.196850393700787" right="0.196850393700787" top="0.47244094488189" bottom="0.196850393700787" header="0" footer="0.196850393700787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46" workbookViewId="0">
      <selection activeCell="B54" sqref="B54:D54"/>
    </sheetView>
  </sheetViews>
  <sheetFormatPr defaultColWidth="10" defaultRowHeight="16.5" outlineLevelCol="5"/>
  <cols>
    <col min="1" max="1" width="12" customWidth="1"/>
    <col min="2" max="2" width="34.8857142857143" customWidth="1"/>
    <col min="3" max="6" width="11.2190476190476" customWidth="1"/>
  </cols>
  <sheetData>
    <row r="1" ht="16.35" customHeight="1" spans="1:1">
      <c r="A1" s="40" t="s">
        <v>50</v>
      </c>
    </row>
    <row r="2" ht="45.6" customHeight="1" spans="1:6">
      <c r="A2" s="41" t="s">
        <v>51</v>
      </c>
      <c r="B2" s="41"/>
      <c r="C2" s="41"/>
      <c r="D2" s="41"/>
      <c r="E2" s="41"/>
      <c r="F2" s="41"/>
    </row>
    <row r="3" ht="11.4" customHeight="1" spans="2:6">
      <c r="B3" s="42"/>
      <c r="C3" s="42"/>
      <c r="D3" s="42"/>
      <c r="E3" s="42"/>
      <c r="F3" s="42"/>
    </row>
    <row r="4" ht="16.35" customHeight="1" spans="2:6">
      <c r="B4" s="42"/>
      <c r="C4" s="42"/>
      <c r="E4" s="46" t="s">
        <v>2</v>
      </c>
      <c r="F4" s="46"/>
    </row>
    <row r="5" ht="16.35" customHeight="1" spans="1:6">
      <c r="A5" s="43" t="s">
        <v>52</v>
      </c>
      <c r="B5" s="43" t="s">
        <v>53</v>
      </c>
      <c r="C5" s="43" t="s">
        <v>54</v>
      </c>
      <c r="D5" s="43" t="s">
        <v>55</v>
      </c>
      <c r="E5" s="43"/>
      <c r="F5" s="43"/>
    </row>
    <row r="6" ht="16.35" customHeight="1" spans="1:6">
      <c r="A6" s="43"/>
      <c r="B6" s="43"/>
      <c r="C6" s="43"/>
      <c r="D6" s="43" t="s">
        <v>56</v>
      </c>
      <c r="E6" s="43" t="s">
        <v>57</v>
      </c>
      <c r="F6" s="43" t="s">
        <v>58</v>
      </c>
    </row>
    <row r="7" ht="16.35" customHeight="1" spans="1:6">
      <c r="A7" s="95" t="s">
        <v>59</v>
      </c>
      <c r="B7" s="96"/>
      <c r="C7" s="65">
        <f>SUM(C8,C15,C18,C21,C31,C35,C38,C41,C47,C50,C53)</f>
        <v>6974.45</v>
      </c>
      <c r="D7" s="65">
        <f>SUM(D8,D15,D18,D21,D31,D35,D38,D41,D47,D50,D53,D54)</f>
        <v>6957</v>
      </c>
      <c r="E7" s="65">
        <f>SUM(E8,E15,E18,E21,E31,E35,E38,E41,E47,E50,E53,E54)</f>
        <v>4934</v>
      </c>
      <c r="F7" s="65">
        <f>SUM(F8,F15,F18,F21,F31,F35,F38,F41,F47,F50,F53,F54)</f>
        <v>2023</v>
      </c>
    </row>
    <row r="8" ht="16.35" customHeight="1" spans="1:6">
      <c r="A8" s="79" t="s">
        <v>60</v>
      </c>
      <c r="B8" s="79" t="s">
        <v>61</v>
      </c>
      <c r="C8" s="65">
        <v>2123.45</v>
      </c>
      <c r="D8" s="79">
        <f>SUM(D9,D12)</f>
        <v>1988</v>
      </c>
      <c r="E8" s="79">
        <f t="shared" ref="E8:F8" si="0">SUM(E9,E12)</f>
        <v>1273</v>
      </c>
      <c r="F8" s="79">
        <f t="shared" si="0"/>
        <v>715</v>
      </c>
    </row>
    <row r="9" ht="16.35" customHeight="1" spans="1:6">
      <c r="A9" s="87" t="s">
        <v>62</v>
      </c>
      <c r="B9" s="87" t="s">
        <v>63</v>
      </c>
      <c r="C9" s="65">
        <v>1732.42</v>
      </c>
      <c r="D9" s="79">
        <f>SUM(D10:D11)</f>
        <v>1618</v>
      </c>
      <c r="E9" s="87">
        <f t="shared" ref="E9:F9" si="1">SUM(E10:E11)</f>
        <v>937</v>
      </c>
      <c r="F9" s="87">
        <f t="shared" si="1"/>
        <v>681</v>
      </c>
    </row>
    <row r="10" ht="16.35" customHeight="1" spans="1:6">
      <c r="A10" s="93" t="s">
        <v>64</v>
      </c>
      <c r="B10" s="87" t="s">
        <v>65</v>
      </c>
      <c r="C10" s="65">
        <v>919.14</v>
      </c>
      <c r="D10" s="79">
        <f t="shared" ref="D10:D53" si="2">SUM(E10,F10)</f>
        <v>937</v>
      </c>
      <c r="E10" s="93">
        <f>1042-69-36</f>
        <v>937</v>
      </c>
      <c r="F10" s="87">
        <v>0</v>
      </c>
    </row>
    <row r="11" ht="16.35" customHeight="1" spans="1:6">
      <c r="A11" s="87" t="s">
        <v>66</v>
      </c>
      <c r="B11" s="87" t="s">
        <v>67</v>
      </c>
      <c r="C11" s="65">
        <v>813.28</v>
      </c>
      <c r="D11" s="79">
        <f t="shared" si="2"/>
        <v>681</v>
      </c>
      <c r="E11" s="87">
        <v>0</v>
      </c>
      <c r="F11" s="87">
        <v>681</v>
      </c>
    </row>
    <row r="12" spans="1:6">
      <c r="A12" s="94" t="s">
        <v>68</v>
      </c>
      <c r="B12" s="94" t="s">
        <v>69</v>
      </c>
      <c r="C12" s="65">
        <v>317.17</v>
      </c>
      <c r="D12" s="79">
        <f t="shared" si="2"/>
        <v>370</v>
      </c>
      <c r="E12" s="94">
        <v>336</v>
      </c>
      <c r="F12" s="94">
        <v>34</v>
      </c>
    </row>
    <row r="13" spans="1:6">
      <c r="A13" s="94" t="s">
        <v>70</v>
      </c>
      <c r="B13" s="94" t="s">
        <v>65</v>
      </c>
      <c r="C13" s="65">
        <v>282.17</v>
      </c>
      <c r="D13" s="79">
        <f t="shared" si="2"/>
        <v>336</v>
      </c>
      <c r="E13" s="94">
        <v>336</v>
      </c>
      <c r="F13" s="94">
        <v>0</v>
      </c>
    </row>
    <row r="14" spans="1:6">
      <c r="A14" s="94" t="s">
        <v>71</v>
      </c>
      <c r="B14" s="94" t="s">
        <v>67</v>
      </c>
      <c r="C14" s="65">
        <v>35</v>
      </c>
      <c r="D14" s="79">
        <f t="shared" si="2"/>
        <v>34</v>
      </c>
      <c r="E14" s="94">
        <v>0</v>
      </c>
      <c r="F14" s="94">
        <v>34</v>
      </c>
    </row>
    <row r="15" spans="1:6">
      <c r="A15" s="94" t="s">
        <v>72</v>
      </c>
      <c r="B15" s="94" t="s">
        <v>73</v>
      </c>
      <c r="C15" s="65">
        <v>108.35</v>
      </c>
      <c r="D15" s="79">
        <f t="shared" si="2"/>
        <v>0</v>
      </c>
      <c r="E15" s="94">
        <v>0</v>
      </c>
      <c r="F15" s="94">
        <v>0</v>
      </c>
    </row>
    <row r="16" spans="1:6">
      <c r="A16" s="94" t="s">
        <v>74</v>
      </c>
      <c r="B16" s="94" t="s">
        <v>75</v>
      </c>
      <c r="C16" s="65">
        <v>108.35</v>
      </c>
      <c r="D16" s="79">
        <f t="shared" si="2"/>
        <v>0</v>
      </c>
      <c r="E16" s="94">
        <v>0</v>
      </c>
      <c r="F16" s="94">
        <v>0</v>
      </c>
    </row>
    <row r="17" spans="1:6">
      <c r="A17" s="94" t="s">
        <v>76</v>
      </c>
      <c r="B17" s="94" t="s">
        <v>77</v>
      </c>
      <c r="C17" s="65">
        <v>108.35</v>
      </c>
      <c r="D17" s="79">
        <f t="shared" si="2"/>
        <v>0</v>
      </c>
      <c r="E17" s="94">
        <v>0</v>
      </c>
      <c r="F17" s="94">
        <v>0</v>
      </c>
    </row>
    <row r="18" spans="1:6">
      <c r="A18" s="94" t="s">
        <v>78</v>
      </c>
      <c r="B18" s="94" t="s">
        <v>79</v>
      </c>
      <c r="C18" s="65">
        <v>67.63</v>
      </c>
      <c r="D18" s="79">
        <f>D19</f>
        <v>84</v>
      </c>
      <c r="E18" s="79">
        <f t="shared" ref="E18:F18" si="3">E19</f>
        <v>84</v>
      </c>
      <c r="F18" s="79">
        <f t="shared" si="3"/>
        <v>0</v>
      </c>
    </row>
    <row r="19" spans="1:6">
      <c r="A19" s="94" t="s">
        <v>80</v>
      </c>
      <c r="B19" s="94" t="s">
        <v>81</v>
      </c>
      <c r="C19" s="65">
        <v>67.63</v>
      </c>
      <c r="D19" s="79">
        <f t="shared" si="2"/>
        <v>84</v>
      </c>
      <c r="E19" s="94">
        <v>84</v>
      </c>
      <c r="F19" s="94">
        <v>0</v>
      </c>
    </row>
    <row r="20" spans="1:6">
      <c r="A20" s="94" t="s">
        <v>82</v>
      </c>
      <c r="B20" s="94" t="s">
        <v>83</v>
      </c>
      <c r="C20" s="65">
        <v>67.63</v>
      </c>
      <c r="D20" s="79">
        <f t="shared" si="2"/>
        <v>84</v>
      </c>
      <c r="E20" s="94">
        <v>84</v>
      </c>
      <c r="F20" s="94">
        <v>0</v>
      </c>
    </row>
    <row r="21" spans="1:6">
      <c r="A21" s="94" t="s">
        <v>84</v>
      </c>
      <c r="B21" s="94" t="s">
        <v>85</v>
      </c>
      <c r="C21" s="65">
        <v>1368.11</v>
      </c>
      <c r="D21" s="79">
        <f>SUM(D22,D24,D29)</f>
        <v>1286</v>
      </c>
      <c r="E21" s="79">
        <f t="shared" ref="E21:F21" si="4">SUM(E22,E24,E29)</f>
        <v>1148</v>
      </c>
      <c r="F21" s="79">
        <f t="shared" si="4"/>
        <v>138</v>
      </c>
    </row>
    <row r="22" spans="1:6">
      <c r="A22" s="94" t="s">
        <v>86</v>
      </c>
      <c r="B22" s="94" t="s">
        <v>87</v>
      </c>
      <c r="C22" s="65">
        <v>195.66</v>
      </c>
      <c r="D22" s="79">
        <f t="shared" si="2"/>
        <v>270</v>
      </c>
      <c r="E22" s="94">
        <v>270</v>
      </c>
      <c r="F22" s="94">
        <v>0</v>
      </c>
    </row>
    <row r="23" spans="1:6">
      <c r="A23" s="94" t="s">
        <v>88</v>
      </c>
      <c r="B23" s="94" t="s">
        <v>89</v>
      </c>
      <c r="C23" s="65">
        <v>195.66</v>
      </c>
      <c r="D23" s="79">
        <f t="shared" si="2"/>
        <v>270</v>
      </c>
      <c r="E23" s="94">
        <v>270</v>
      </c>
      <c r="F23" s="94">
        <v>0</v>
      </c>
    </row>
    <row r="24" spans="1:6">
      <c r="A24" s="94" t="s">
        <v>90</v>
      </c>
      <c r="B24" s="94" t="s">
        <v>91</v>
      </c>
      <c r="C24" s="65">
        <v>773.61</v>
      </c>
      <c r="D24" s="79">
        <f t="shared" si="2"/>
        <v>897</v>
      </c>
      <c r="E24" s="94">
        <v>878</v>
      </c>
      <c r="F24" s="94">
        <v>19</v>
      </c>
    </row>
    <row r="25" spans="1:6">
      <c r="A25" s="94" t="s">
        <v>92</v>
      </c>
      <c r="B25" s="94" t="s">
        <v>93</v>
      </c>
      <c r="C25" s="65"/>
      <c r="D25" s="79">
        <f t="shared" si="2"/>
        <v>39</v>
      </c>
      <c r="E25" s="94">
        <v>20</v>
      </c>
      <c r="F25" s="94">
        <v>19</v>
      </c>
    </row>
    <row r="26" spans="1:6">
      <c r="A26" s="94" t="s">
        <v>94</v>
      </c>
      <c r="B26" s="94" t="s">
        <v>95</v>
      </c>
      <c r="C26" s="65">
        <v>314.13</v>
      </c>
      <c r="D26" s="79">
        <f t="shared" si="2"/>
        <v>385</v>
      </c>
      <c r="E26" s="94">
        <v>385</v>
      </c>
      <c r="F26" s="94">
        <v>0</v>
      </c>
    </row>
    <row r="27" spans="1:6">
      <c r="A27" s="94" t="s">
        <v>96</v>
      </c>
      <c r="B27" s="94" t="s">
        <v>97</v>
      </c>
      <c r="C27" s="65">
        <v>157.06</v>
      </c>
      <c r="D27" s="79">
        <f t="shared" si="2"/>
        <v>193</v>
      </c>
      <c r="E27" s="94">
        <v>193</v>
      </c>
      <c r="F27" s="94">
        <v>0</v>
      </c>
    </row>
    <row r="28" spans="1:6">
      <c r="A28" s="94" t="s">
        <v>98</v>
      </c>
      <c r="B28" s="94" t="s">
        <v>99</v>
      </c>
      <c r="C28" s="65">
        <v>287.89</v>
      </c>
      <c r="D28" s="79">
        <f t="shared" si="2"/>
        <v>280</v>
      </c>
      <c r="E28" s="94">
        <v>280</v>
      </c>
      <c r="F28" s="94">
        <v>0</v>
      </c>
    </row>
    <row r="29" spans="1:6">
      <c r="A29" s="94" t="s">
        <v>100</v>
      </c>
      <c r="B29" s="94" t="s">
        <v>101</v>
      </c>
      <c r="C29" s="65">
        <v>30.46</v>
      </c>
      <c r="D29" s="79">
        <f t="shared" si="2"/>
        <v>119</v>
      </c>
      <c r="E29" s="94">
        <v>0</v>
      </c>
      <c r="F29" s="98">
        <f>38+81</f>
        <v>119</v>
      </c>
    </row>
    <row r="30" spans="1:6">
      <c r="A30" s="94" t="s">
        <v>102</v>
      </c>
      <c r="B30" s="94" t="s">
        <v>103</v>
      </c>
      <c r="C30" s="65">
        <v>30.46</v>
      </c>
      <c r="D30" s="79">
        <f t="shared" si="2"/>
        <v>119</v>
      </c>
      <c r="E30" s="94">
        <v>0</v>
      </c>
      <c r="F30" s="98">
        <f>38+81</f>
        <v>119</v>
      </c>
    </row>
    <row r="31" spans="1:6">
      <c r="A31" s="94" t="s">
        <v>104</v>
      </c>
      <c r="B31" s="94" t="s">
        <v>105</v>
      </c>
      <c r="C31" s="65">
        <v>252.78</v>
      </c>
      <c r="D31" s="97">
        <f>SUM(D32)</f>
        <v>250</v>
      </c>
      <c r="E31" s="97">
        <f t="shared" ref="E31:F31" si="5">SUM(E32)</f>
        <v>250</v>
      </c>
      <c r="F31" s="97">
        <f t="shared" si="5"/>
        <v>0</v>
      </c>
    </row>
    <row r="32" spans="1:6">
      <c r="A32" s="94" t="s">
        <v>106</v>
      </c>
      <c r="B32" s="94" t="s">
        <v>107</v>
      </c>
      <c r="C32" s="65">
        <v>252.78</v>
      </c>
      <c r="D32" s="79">
        <f t="shared" si="2"/>
        <v>250</v>
      </c>
      <c r="E32" s="94">
        <v>250</v>
      </c>
      <c r="F32" s="94">
        <v>0</v>
      </c>
    </row>
    <row r="33" spans="1:6">
      <c r="A33" s="94" t="s">
        <v>108</v>
      </c>
      <c r="B33" s="94" t="s">
        <v>109</v>
      </c>
      <c r="C33" s="65">
        <v>107.94</v>
      </c>
      <c r="D33" s="79">
        <f t="shared" si="2"/>
        <v>103</v>
      </c>
      <c r="E33" s="94">
        <v>103</v>
      </c>
      <c r="F33" s="94">
        <v>0</v>
      </c>
    </row>
    <row r="34" spans="1:6">
      <c r="A34" s="94" t="s">
        <v>110</v>
      </c>
      <c r="B34" s="94" t="s">
        <v>111</v>
      </c>
      <c r="C34" s="65">
        <v>144.84</v>
      </c>
      <c r="D34" s="79">
        <f t="shared" si="2"/>
        <v>147</v>
      </c>
      <c r="E34" s="94">
        <v>147</v>
      </c>
      <c r="F34" s="94">
        <v>0</v>
      </c>
    </row>
    <row r="35" spans="1:6">
      <c r="A35" s="94" t="s">
        <v>112</v>
      </c>
      <c r="B35" s="94" t="s">
        <v>113</v>
      </c>
      <c r="C35" s="65">
        <v>253.31</v>
      </c>
      <c r="D35" s="79">
        <f>SUM(D36)</f>
        <v>247</v>
      </c>
      <c r="E35" s="79">
        <f t="shared" ref="E35:F35" si="6">SUM(E36)</f>
        <v>247</v>
      </c>
      <c r="F35" s="79">
        <f t="shared" si="6"/>
        <v>0</v>
      </c>
    </row>
    <row r="36" spans="1:6">
      <c r="A36" s="94" t="s">
        <v>114</v>
      </c>
      <c r="B36" s="94" t="s">
        <v>115</v>
      </c>
      <c r="C36" s="65">
        <v>253.31</v>
      </c>
      <c r="D36" s="79">
        <f t="shared" si="2"/>
        <v>247</v>
      </c>
      <c r="E36" s="94">
        <v>247</v>
      </c>
      <c r="F36" s="94">
        <v>0</v>
      </c>
    </row>
    <row r="37" spans="1:6">
      <c r="A37" s="94" t="s">
        <v>116</v>
      </c>
      <c r="B37" s="94" t="s">
        <v>117</v>
      </c>
      <c r="C37" s="65">
        <v>253.31</v>
      </c>
      <c r="D37" s="79">
        <f t="shared" si="2"/>
        <v>247</v>
      </c>
      <c r="E37" s="94">
        <v>247</v>
      </c>
      <c r="F37" s="94">
        <v>0</v>
      </c>
    </row>
    <row r="38" spans="1:6">
      <c r="A38" s="94" t="s">
        <v>118</v>
      </c>
      <c r="B38" s="94" t="s">
        <v>119</v>
      </c>
      <c r="C38" s="65">
        <v>356.95</v>
      </c>
      <c r="D38" s="79">
        <f>D39</f>
        <v>373</v>
      </c>
      <c r="E38" s="79">
        <f t="shared" ref="E38:F38" si="7">E39</f>
        <v>373</v>
      </c>
      <c r="F38" s="79">
        <f t="shared" si="7"/>
        <v>0</v>
      </c>
    </row>
    <row r="39" spans="1:6">
      <c r="A39" s="94" t="s">
        <v>120</v>
      </c>
      <c r="B39" s="94" t="s">
        <v>121</v>
      </c>
      <c r="C39" s="65">
        <v>349.32</v>
      </c>
      <c r="D39" s="79">
        <f t="shared" si="2"/>
        <v>373</v>
      </c>
      <c r="E39" s="94">
        <v>373</v>
      </c>
      <c r="F39" s="94">
        <v>0</v>
      </c>
    </row>
    <row r="40" spans="1:6">
      <c r="A40" s="94" t="s">
        <v>122</v>
      </c>
      <c r="B40" s="94" t="s">
        <v>123</v>
      </c>
      <c r="C40" s="65">
        <v>349.32</v>
      </c>
      <c r="D40" s="79">
        <f t="shared" si="2"/>
        <v>373</v>
      </c>
      <c r="E40" s="94">
        <v>373</v>
      </c>
      <c r="F40" s="94">
        <v>0</v>
      </c>
    </row>
    <row r="41" spans="1:6">
      <c r="A41" s="94" t="s">
        <v>124</v>
      </c>
      <c r="B41" s="94" t="s">
        <v>125</v>
      </c>
      <c r="C41" s="65">
        <v>2040</v>
      </c>
      <c r="D41" s="79">
        <f>D42</f>
        <v>2300</v>
      </c>
      <c r="E41" s="79">
        <f t="shared" ref="E41:F41" si="8">E42</f>
        <v>1241</v>
      </c>
      <c r="F41" s="79">
        <f t="shared" si="8"/>
        <v>1059</v>
      </c>
    </row>
    <row r="42" spans="1:6">
      <c r="A42" s="94" t="s">
        <v>126</v>
      </c>
      <c r="B42" s="94" t="s">
        <v>127</v>
      </c>
      <c r="C42" s="65">
        <v>2039.93</v>
      </c>
      <c r="D42" s="79">
        <f t="shared" si="2"/>
        <v>2300</v>
      </c>
      <c r="E42" s="94">
        <v>1241</v>
      </c>
      <c r="F42" s="94">
        <f>SUM(F43:F46)</f>
        <v>1059</v>
      </c>
    </row>
    <row r="43" spans="1:6">
      <c r="A43" s="94" t="s">
        <v>128</v>
      </c>
      <c r="B43" s="94" t="s">
        <v>89</v>
      </c>
      <c r="C43" s="65">
        <v>1171.93</v>
      </c>
      <c r="D43" s="79">
        <f t="shared" si="2"/>
        <v>1241</v>
      </c>
      <c r="E43" s="94">
        <v>1241</v>
      </c>
      <c r="F43" s="94">
        <v>0</v>
      </c>
    </row>
    <row r="44" spans="1:6">
      <c r="A44" s="94" t="s">
        <v>129</v>
      </c>
      <c r="B44" s="94" t="s">
        <v>130</v>
      </c>
      <c r="C44" s="65"/>
      <c r="D44" s="79">
        <f t="shared" si="2"/>
        <v>243</v>
      </c>
      <c r="E44" s="94">
        <v>0</v>
      </c>
      <c r="F44" s="94">
        <v>243</v>
      </c>
    </row>
    <row r="45" spans="1:6">
      <c r="A45" s="94" t="s">
        <v>131</v>
      </c>
      <c r="B45" s="94" t="s">
        <v>132</v>
      </c>
      <c r="C45" s="65">
        <v>100</v>
      </c>
      <c r="D45" s="79">
        <f t="shared" si="2"/>
        <v>90</v>
      </c>
      <c r="E45" s="94">
        <v>0</v>
      </c>
      <c r="F45" s="94">
        <v>90</v>
      </c>
    </row>
    <row r="46" spans="1:6">
      <c r="A46" s="94" t="s">
        <v>133</v>
      </c>
      <c r="B46" s="94" t="s">
        <v>134</v>
      </c>
      <c r="C46" s="65">
        <v>768</v>
      </c>
      <c r="D46" s="79">
        <f t="shared" si="2"/>
        <v>726</v>
      </c>
      <c r="E46" s="94">
        <v>0</v>
      </c>
      <c r="F46" s="98">
        <f>826-100</f>
        <v>726</v>
      </c>
    </row>
    <row r="47" spans="1:6">
      <c r="A47" s="94" t="s">
        <v>135</v>
      </c>
      <c r="B47" s="94" t="s">
        <v>136</v>
      </c>
      <c r="C47" s="65">
        <v>83</v>
      </c>
      <c r="D47" s="79">
        <f>D48</f>
        <v>30</v>
      </c>
      <c r="E47" s="79">
        <f t="shared" ref="E47:F47" si="9">E48</f>
        <v>0</v>
      </c>
      <c r="F47" s="79">
        <f t="shared" si="9"/>
        <v>30</v>
      </c>
    </row>
    <row r="48" spans="1:6">
      <c r="A48" s="94" t="s">
        <v>137</v>
      </c>
      <c r="B48" s="94" t="s">
        <v>138</v>
      </c>
      <c r="C48" s="65">
        <v>83</v>
      </c>
      <c r="D48" s="79">
        <f t="shared" si="2"/>
        <v>30</v>
      </c>
      <c r="E48" s="94"/>
      <c r="F48" s="94">
        <v>30</v>
      </c>
    </row>
    <row r="49" spans="1:6">
      <c r="A49" s="94" t="s">
        <v>139</v>
      </c>
      <c r="B49" s="94" t="s">
        <v>140</v>
      </c>
      <c r="C49" s="65">
        <v>83</v>
      </c>
      <c r="D49" s="79">
        <f t="shared" si="2"/>
        <v>30</v>
      </c>
      <c r="E49" s="94"/>
      <c r="F49" s="94">
        <v>30</v>
      </c>
    </row>
    <row r="50" spans="1:6">
      <c r="A50" s="94" t="s">
        <v>141</v>
      </c>
      <c r="B50" s="94" t="s">
        <v>142</v>
      </c>
      <c r="C50" s="65">
        <v>252.87</v>
      </c>
      <c r="D50" s="79">
        <f>D51</f>
        <v>249</v>
      </c>
      <c r="E50" s="79">
        <f t="shared" ref="E50:F50" si="10">E51</f>
        <v>249</v>
      </c>
      <c r="F50" s="79">
        <f t="shared" si="10"/>
        <v>0</v>
      </c>
    </row>
    <row r="51" spans="1:6">
      <c r="A51" s="94" t="s">
        <v>143</v>
      </c>
      <c r="B51" s="94" t="s">
        <v>144</v>
      </c>
      <c r="C51" s="65">
        <v>252.87</v>
      </c>
      <c r="D51" s="79">
        <f t="shared" si="2"/>
        <v>249</v>
      </c>
      <c r="E51" s="94">
        <v>249</v>
      </c>
      <c r="F51" s="94">
        <v>0</v>
      </c>
    </row>
    <row r="52" spans="1:6">
      <c r="A52" s="94" t="s">
        <v>145</v>
      </c>
      <c r="B52" s="94" t="s">
        <v>146</v>
      </c>
      <c r="C52" s="65">
        <v>252.87</v>
      </c>
      <c r="D52" s="79">
        <f t="shared" si="2"/>
        <v>249</v>
      </c>
      <c r="E52" s="94">
        <v>249</v>
      </c>
      <c r="F52" s="94">
        <v>0</v>
      </c>
    </row>
    <row r="53" spans="1:6">
      <c r="A53" s="94"/>
      <c r="B53" s="94" t="s">
        <v>147</v>
      </c>
      <c r="C53" s="94">
        <v>68</v>
      </c>
      <c r="D53" s="94">
        <f t="shared" si="2"/>
        <v>69</v>
      </c>
      <c r="E53" s="94">
        <v>69</v>
      </c>
      <c r="F53" s="94"/>
    </row>
    <row r="54" spans="1:6">
      <c r="A54" s="94"/>
      <c r="B54" s="94" t="s">
        <v>148</v>
      </c>
      <c r="C54" s="94">
        <v>81</v>
      </c>
      <c r="D54" s="94">
        <v>81</v>
      </c>
      <c r="E54" s="94"/>
      <c r="F54" s="94">
        <v>81</v>
      </c>
    </row>
    <row r="55" ht="21.15" customHeight="1" spans="1:2">
      <c r="A55" s="40" t="s">
        <v>149</v>
      </c>
      <c r="B55" s="40"/>
    </row>
  </sheetData>
  <mergeCells count="10">
    <mergeCell ref="A2:F2"/>
    <mergeCell ref="B3:F3"/>
    <mergeCell ref="B4:C4"/>
    <mergeCell ref="E4:F4"/>
    <mergeCell ref="D5:F5"/>
    <mergeCell ref="A7:B7"/>
    <mergeCell ref="A55:B55"/>
    <mergeCell ref="A5:A6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workbookViewId="0">
      <selection activeCell="A54" sqref="A54:F54"/>
    </sheetView>
  </sheetViews>
  <sheetFormatPr defaultColWidth="10" defaultRowHeight="16.5" outlineLevelCol="5"/>
  <cols>
    <col min="1" max="1" width="6.88571428571429" customWidth="1"/>
    <col min="2" max="2" width="15.4380952380952" customWidth="1"/>
    <col min="3" max="3" width="35.8857142857143" customWidth="1"/>
    <col min="4" max="6" width="12.2190476190476" customWidth="1"/>
  </cols>
  <sheetData>
    <row r="1" ht="16.35" customHeight="1" spans="1:2">
      <c r="A1" s="40"/>
      <c r="B1" s="40" t="s">
        <v>150</v>
      </c>
    </row>
    <row r="2" ht="45.6" customHeight="1" spans="1:6">
      <c r="A2" s="40"/>
      <c r="B2" s="41" t="s">
        <v>151</v>
      </c>
      <c r="C2" s="41"/>
      <c r="D2" s="41"/>
      <c r="E2" s="41"/>
      <c r="F2" s="41"/>
    </row>
    <row r="3" ht="16.35" customHeight="1" spans="3:6">
      <c r="C3" s="42"/>
      <c r="D3" s="42"/>
      <c r="E3" s="42"/>
      <c r="F3" s="42"/>
    </row>
    <row r="4" ht="16.35" customHeight="1" spans="3:6">
      <c r="C4" s="42"/>
      <c r="E4" s="46" t="s">
        <v>2</v>
      </c>
      <c r="F4" s="46"/>
    </row>
    <row r="5" ht="16.35" customHeight="1" spans="2:6">
      <c r="B5" s="43" t="s">
        <v>52</v>
      </c>
      <c r="C5" s="43" t="s">
        <v>53</v>
      </c>
      <c r="D5" s="43" t="s">
        <v>57</v>
      </c>
      <c r="E5" s="43"/>
      <c r="F5" s="43"/>
    </row>
    <row r="6" ht="16.35" customHeight="1" spans="2:6">
      <c r="B6" s="86"/>
      <c r="C6" s="86"/>
      <c r="D6" s="86" t="s">
        <v>56</v>
      </c>
      <c r="E6" s="86" t="s">
        <v>152</v>
      </c>
      <c r="F6" s="86" t="s">
        <v>153</v>
      </c>
    </row>
    <row r="7" ht="16.35" customHeight="1" spans="2:6">
      <c r="B7" s="87"/>
      <c r="C7" s="87" t="s">
        <v>8</v>
      </c>
      <c r="D7" s="87">
        <f>SUM(D8,D15,D18,D21,D31,D35,D38,D41,D47,D50,D53)</f>
        <v>4934</v>
      </c>
      <c r="E7" s="87">
        <f t="shared" ref="E7:F7" si="0">SUM(E8,E15,E18,E21,E31,E35,E38,E41,E47,E50,E53)</f>
        <v>4288</v>
      </c>
      <c r="F7" s="87">
        <f t="shared" si="0"/>
        <v>646</v>
      </c>
    </row>
    <row r="8" ht="16.35" customHeight="1" spans="2:6">
      <c r="B8" s="88" t="s">
        <v>60</v>
      </c>
      <c r="C8" s="88" t="s">
        <v>61</v>
      </c>
      <c r="D8" s="87">
        <f>SUM(E8,F8)</f>
        <v>1273</v>
      </c>
      <c r="E8" s="87">
        <f>SUM(E9,E12)</f>
        <v>1007</v>
      </c>
      <c r="F8" s="87">
        <f>SUM(F9,F12)</f>
        <v>266</v>
      </c>
    </row>
    <row r="9" ht="16.35" customHeight="1" spans="2:6">
      <c r="B9" s="89" t="s">
        <v>62</v>
      </c>
      <c r="C9" s="89" t="s">
        <v>63</v>
      </c>
      <c r="D9" s="87">
        <f>SUM(D10:D11)</f>
        <v>937</v>
      </c>
      <c r="E9" s="87">
        <f t="shared" ref="E9:F9" si="1">SUM(E10:E11)</f>
        <v>700</v>
      </c>
      <c r="F9" s="87">
        <f t="shared" si="1"/>
        <v>237</v>
      </c>
    </row>
    <row r="10" ht="16.35" customHeight="1" spans="2:6">
      <c r="B10" s="90" t="s">
        <v>64</v>
      </c>
      <c r="C10" s="89" t="s">
        <v>65</v>
      </c>
      <c r="D10" s="87">
        <f t="shared" ref="D10:D53" si="2">SUM(E10,F10)</f>
        <v>937</v>
      </c>
      <c r="E10" s="87">
        <v>700</v>
      </c>
      <c r="F10" s="93">
        <f>342-69-36</f>
        <v>237</v>
      </c>
    </row>
    <row r="11" spans="2:6">
      <c r="B11" s="91" t="s">
        <v>66</v>
      </c>
      <c r="C11" s="91" t="s">
        <v>67</v>
      </c>
      <c r="D11" s="87">
        <f t="shared" si="2"/>
        <v>0</v>
      </c>
      <c r="E11" s="94">
        <v>0</v>
      </c>
      <c r="F11" s="94">
        <v>0</v>
      </c>
    </row>
    <row r="12" spans="2:6">
      <c r="B12" s="91" t="s">
        <v>68</v>
      </c>
      <c r="C12" s="91" t="s">
        <v>69</v>
      </c>
      <c r="D12" s="87">
        <f t="shared" si="2"/>
        <v>336</v>
      </c>
      <c r="E12" s="94">
        <v>307</v>
      </c>
      <c r="F12" s="94">
        <v>29</v>
      </c>
    </row>
    <row r="13" spans="2:6">
      <c r="B13" s="91" t="s">
        <v>70</v>
      </c>
      <c r="C13" s="91" t="s">
        <v>65</v>
      </c>
      <c r="D13" s="87">
        <f t="shared" si="2"/>
        <v>336</v>
      </c>
      <c r="E13" s="94">
        <v>307</v>
      </c>
      <c r="F13" s="94">
        <v>29</v>
      </c>
    </row>
    <row r="14" spans="2:6">
      <c r="B14" s="91" t="s">
        <v>71</v>
      </c>
      <c r="C14" s="91" t="s">
        <v>67</v>
      </c>
      <c r="D14" s="87">
        <f t="shared" si="2"/>
        <v>0</v>
      </c>
      <c r="E14" s="94">
        <v>0</v>
      </c>
      <c r="F14" s="94">
        <v>0</v>
      </c>
    </row>
    <row r="15" spans="2:6">
      <c r="B15" s="91" t="s">
        <v>72</v>
      </c>
      <c r="C15" s="91" t="s">
        <v>73</v>
      </c>
      <c r="D15" s="87">
        <f t="shared" si="2"/>
        <v>0</v>
      </c>
      <c r="E15" s="94">
        <v>0</v>
      </c>
      <c r="F15" s="94">
        <v>0</v>
      </c>
    </row>
    <row r="16" spans="2:6">
      <c r="B16" s="91" t="s">
        <v>74</v>
      </c>
      <c r="C16" s="91" t="s">
        <v>75</v>
      </c>
      <c r="D16" s="87">
        <f t="shared" si="2"/>
        <v>0</v>
      </c>
      <c r="E16" s="94">
        <v>0</v>
      </c>
      <c r="F16" s="94">
        <v>0</v>
      </c>
    </row>
    <row r="17" spans="2:6">
      <c r="B17" s="91" t="s">
        <v>76</v>
      </c>
      <c r="C17" s="91" t="s">
        <v>77</v>
      </c>
      <c r="D17" s="87">
        <f t="shared" si="2"/>
        <v>0</v>
      </c>
      <c r="E17" s="94">
        <v>0</v>
      </c>
      <c r="F17" s="94">
        <v>0</v>
      </c>
    </row>
    <row r="18" spans="2:6">
      <c r="B18" s="91" t="s">
        <v>78</v>
      </c>
      <c r="C18" s="91" t="s">
        <v>79</v>
      </c>
      <c r="D18" s="87">
        <f t="shared" si="2"/>
        <v>84</v>
      </c>
      <c r="E18" s="94">
        <v>72</v>
      </c>
      <c r="F18" s="94">
        <v>12</v>
      </c>
    </row>
    <row r="19" spans="2:6">
      <c r="B19" s="91" t="s">
        <v>80</v>
      </c>
      <c r="C19" s="91" t="s">
        <v>81</v>
      </c>
      <c r="D19" s="87">
        <f t="shared" si="2"/>
        <v>84</v>
      </c>
      <c r="E19" s="94">
        <v>72</v>
      </c>
      <c r="F19" s="94">
        <v>12</v>
      </c>
    </row>
    <row r="20" spans="2:6">
      <c r="B20" s="91" t="s">
        <v>82</v>
      </c>
      <c r="C20" s="91" t="s">
        <v>83</v>
      </c>
      <c r="D20" s="87">
        <f t="shared" si="2"/>
        <v>84</v>
      </c>
      <c r="E20" s="94">
        <v>72</v>
      </c>
      <c r="F20" s="94">
        <v>12</v>
      </c>
    </row>
    <row r="21" spans="2:6">
      <c r="B21" s="91" t="s">
        <v>84</v>
      </c>
      <c r="C21" s="91" t="s">
        <v>85</v>
      </c>
      <c r="D21" s="87">
        <f t="shared" si="2"/>
        <v>1148</v>
      </c>
      <c r="E21" s="94">
        <v>1108</v>
      </c>
      <c r="F21" s="94">
        <v>40</v>
      </c>
    </row>
    <row r="22" spans="2:6">
      <c r="B22" s="91" t="s">
        <v>86</v>
      </c>
      <c r="C22" s="91" t="s">
        <v>87</v>
      </c>
      <c r="D22" s="87">
        <f t="shared" si="2"/>
        <v>271</v>
      </c>
      <c r="E22" s="94">
        <v>232</v>
      </c>
      <c r="F22" s="94">
        <v>39</v>
      </c>
    </row>
    <row r="23" spans="2:6">
      <c r="B23" s="91" t="s">
        <v>88</v>
      </c>
      <c r="C23" s="91" t="s">
        <v>89</v>
      </c>
      <c r="D23" s="87">
        <f t="shared" si="2"/>
        <v>271</v>
      </c>
      <c r="E23" s="94">
        <v>232</v>
      </c>
      <c r="F23" s="94">
        <v>39</v>
      </c>
    </row>
    <row r="24" spans="2:6">
      <c r="B24" s="91" t="s">
        <v>90</v>
      </c>
      <c r="C24" s="91" t="s">
        <v>91</v>
      </c>
      <c r="D24" s="87">
        <f t="shared" si="2"/>
        <v>878</v>
      </c>
      <c r="E24" s="94">
        <v>877</v>
      </c>
      <c r="F24" s="94">
        <v>1</v>
      </c>
    </row>
    <row r="25" spans="2:6">
      <c r="B25" s="91" t="s">
        <v>92</v>
      </c>
      <c r="C25" s="91" t="s">
        <v>93</v>
      </c>
      <c r="D25" s="87">
        <f t="shared" si="2"/>
        <v>20</v>
      </c>
      <c r="E25" s="94">
        <v>20</v>
      </c>
      <c r="F25" s="94">
        <v>0</v>
      </c>
    </row>
    <row r="26" spans="2:6">
      <c r="B26" s="91" t="s">
        <v>94</v>
      </c>
      <c r="C26" s="91" t="s">
        <v>95</v>
      </c>
      <c r="D26" s="87">
        <f t="shared" si="2"/>
        <v>385</v>
      </c>
      <c r="E26" s="94">
        <v>385</v>
      </c>
      <c r="F26" s="94">
        <v>0</v>
      </c>
    </row>
    <row r="27" spans="2:6">
      <c r="B27" s="91" t="s">
        <v>96</v>
      </c>
      <c r="C27" s="91" t="s">
        <v>97</v>
      </c>
      <c r="D27" s="87">
        <f t="shared" si="2"/>
        <v>193</v>
      </c>
      <c r="E27" s="94">
        <v>193</v>
      </c>
      <c r="F27" s="94">
        <v>0</v>
      </c>
    </row>
    <row r="28" spans="2:6">
      <c r="B28" s="91" t="s">
        <v>98</v>
      </c>
      <c r="C28" s="91" t="s">
        <v>99</v>
      </c>
      <c r="D28" s="87">
        <f t="shared" si="2"/>
        <v>280</v>
      </c>
      <c r="E28" s="94">
        <v>279</v>
      </c>
      <c r="F28" s="94">
        <v>1</v>
      </c>
    </row>
    <row r="29" spans="2:6">
      <c r="B29" s="91" t="s">
        <v>100</v>
      </c>
      <c r="C29" s="91" t="s">
        <v>101</v>
      </c>
      <c r="D29" s="87">
        <f t="shared" si="2"/>
        <v>0</v>
      </c>
      <c r="E29" s="94">
        <v>0</v>
      </c>
      <c r="F29" s="94">
        <v>0</v>
      </c>
    </row>
    <row r="30" spans="2:6">
      <c r="B30" s="91" t="s">
        <v>102</v>
      </c>
      <c r="C30" s="91" t="s">
        <v>103</v>
      </c>
      <c r="D30" s="87"/>
      <c r="E30" s="94"/>
      <c r="F30" s="94">
        <v>0</v>
      </c>
    </row>
    <row r="31" spans="2:6">
      <c r="B31" s="91" t="s">
        <v>104</v>
      </c>
      <c r="C31" s="91" t="s">
        <v>105</v>
      </c>
      <c r="D31" s="87">
        <f t="shared" si="2"/>
        <v>250</v>
      </c>
      <c r="E31" s="94">
        <v>250</v>
      </c>
      <c r="F31" s="94">
        <v>0</v>
      </c>
    </row>
    <row r="32" spans="2:6">
      <c r="B32" s="91" t="s">
        <v>106</v>
      </c>
      <c r="C32" s="91" t="s">
        <v>107</v>
      </c>
      <c r="D32" s="87">
        <f t="shared" si="2"/>
        <v>250</v>
      </c>
      <c r="E32" s="94">
        <v>250</v>
      </c>
      <c r="F32" s="94">
        <v>0</v>
      </c>
    </row>
    <row r="33" spans="2:6">
      <c r="B33" s="91" t="s">
        <v>108</v>
      </c>
      <c r="C33" s="91" t="s">
        <v>109</v>
      </c>
      <c r="D33" s="87">
        <f t="shared" si="2"/>
        <v>103</v>
      </c>
      <c r="E33" s="94">
        <v>103</v>
      </c>
      <c r="F33" s="94">
        <v>0</v>
      </c>
    </row>
    <row r="34" spans="2:6">
      <c r="B34" s="91" t="s">
        <v>110</v>
      </c>
      <c r="C34" s="91" t="s">
        <v>111</v>
      </c>
      <c r="D34" s="87">
        <f t="shared" si="2"/>
        <v>147</v>
      </c>
      <c r="E34" s="94">
        <v>147</v>
      </c>
      <c r="F34" s="94">
        <v>0</v>
      </c>
    </row>
    <row r="35" spans="2:6">
      <c r="B35" s="91" t="s">
        <v>112</v>
      </c>
      <c r="C35" s="91" t="s">
        <v>113</v>
      </c>
      <c r="D35" s="87">
        <f t="shared" si="2"/>
        <v>247</v>
      </c>
      <c r="E35" s="94">
        <v>211</v>
      </c>
      <c r="F35" s="94">
        <v>36</v>
      </c>
    </row>
    <row r="36" spans="2:6">
      <c r="B36" s="91" t="s">
        <v>114</v>
      </c>
      <c r="C36" s="91" t="s">
        <v>115</v>
      </c>
      <c r="D36" s="87">
        <f t="shared" si="2"/>
        <v>247</v>
      </c>
      <c r="E36" s="94">
        <v>211</v>
      </c>
      <c r="F36" s="94">
        <v>36</v>
      </c>
    </row>
    <row r="37" spans="2:6">
      <c r="B37" s="91" t="s">
        <v>116</v>
      </c>
      <c r="C37" s="91" t="s">
        <v>117</v>
      </c>
      <c r="D37" s="87">
        <f t="shared" si="2"/>
        <v>247</v>
      </c>
      <c r="E37" s="94">
        <v>211</v>
      </c>
      <c r="F37" s="94">
        <v>36</v>
      </c>
    </row>
    <row r="38" spans="2:6">
      <c r="B38" s="91" t="s">
        <v>118</v>
      </c>
      <c r="C38" s="91" t="s">
        <v>119</v>
      </c>
      <c r="D38" s="87">
        <f t="shared" si="2"/>
        <v>373</v>
      </c>
      <c r="E38" s="94">
        <v>320</v>
      </c>
      <c r="F38" s="94">
        <v>53</v>
      </c>
    </row>
    <row r="39" spans="2:6">
      <c r="B39" s="91" t="s">
        <v>120</v>
      </c>
      <c r="C39" s="91" t="s">
        <v>121</v>
      </c>
      <c r="D39" s="87">
        <f t="shared" si="2"/>
        <v>373</v>
      </c>
      <c r="E39" s="94">
        <v>320</v>
      </c>
      <c r="F39" s="94">
        <v>53</v>
      </c>
    </row>
    <row r="40" spans="2:6">
      <c r="B40" s="91" t="s">
        <v>122</v>
      </c>
      <c r="C40" s="91" t="s">
        <v>123</v>
      </c>
      <c r="D40" s="87">
        <f t="shared" si="2"/>
        <v>373</v>
      </c>
      <c r="E40" s="94">
        <v>320</v>
      </c>
      <c r="F40" s="94">
        <v>53</v>
      </c>
    </row>
    <row r="41" spans="2:6">
      <c r="B41" s="91" t="s">
        <v>124</v>
      </c>
      <c r="C41" s="91" t="s">
        <v>125</v>
      </c>
      <c r="D41" s="87">
        <f t="shared" si="2"/>
        <v>1241</v>
      </c>
      <c r="E41" s="94">
        <v>1071</v>
      </c>
      <c r="F41" s="94">
        <v>170</v>
      </c>
    </row>
    <row r="42" spans="2:6">
      <c r="B42" s="91" t="s">
        <v>126</v>
      </c>
      <c r="C42" s="91" t="s">
        <v>127</v>
      </c>
      <c r="D42" s="87">
        <f t="shared" si="2"/>
        <v>1241</v>
      </c>
      <c r="E42" s="94">
        <v>1071</v>
      </c>
      <c r="F42" s="94">
        <v>170</v>
      </c>
    </row>
    <row r="43" spans="2:6">
      <c r="B43" s="91" t="s">
        <v>128</v>
      </c>
      <c r="C43" s="91" t="s">
        <v>89</v>
      </c>
      <c r="D43" s="87">
        <f t="shared" si="2"/>
        <v>1241</v>
      </c>
      <c r="E43" s="94">
        <v>1071</v>
      </c>
      <c r="F43" s="94">
        <v>170</v>
      </c>
    </row>
    <row r="44" spans="2:6">
      <c r="B44" s="91" t="s">
        <v>129</v>
      </c>
      <c r="C44" s="91" t="s">
        <v>130</v>
      </c>
      <c r="D44" s="87">
        <f t="shared" si="2"/>
        <v>0</v>
      </c>
      <c r="E44" s="94">
        <v>0</v>
      </c>
      <c r="F44" s="94">
        <v>0</v>
      </c>
    </row>
    <row r="45" spans="2:6">
      <c r="B45" s="91" t="s">
        <v>131</v>
      </c>
      <c r="C45" s="91" t="s">
        <v>132</v>
      </c>
      <c r="D45" s="87">
        <f t="shared" si="2"/>
        <v>0</v>
      </c>
      <c r="E45" s="94">
        <v>0</v>
      </c>
      <c r="F45" s="94">
        <v>0</v>
      </c>
    </row>
    <row r="46" spans="2:6">
      <c r="B46" s="91" t="s">
        <v>133</v>
      </c>
      <c r="C46" s="91" t="s">
        <v>134</v>
      </c>
      <c r="D46" s="87">
        <f t="shared" si="2"/>
        <v>0</v>
      </c>
      <c r="E46" s="94">
        <v>0</v>
      </c>
      <c r="F46" s="94">
        <v>0</v>
      </c>
    </row>
    <row r="47" spans="2:6">
      <c r="B47" s="91" t="s">
        <v>135</v>
      </c>
      <c r="C47" s="91" t="s">
        <v>136</v>
      </c>
      <c r="D47" s="87">
        <f t="shared" si="2"/>
        <v>0</v>
      </c>
      <c r="E47" s="94">
        <v>0</v>
      </c>
      <c r="F47" s="94">
        <v>0</v>
      </c>
    </row>
    <row r="48" spans="2:6">
      <c r="B48" s="91" t="s">
        <v>137</v>
      </c>
      <c r="C48" s="91" t="s">
        <v>138</v>
      </c>
      <c r="D48" s="87">
        <f t="shared" si="2"/>
        <v>0</v>
      </c>
      <c r="E48" s="94">
        <v>0</v>
      </c>
      <c r="F48" s="94">
        <v>0</v>
      </c>
    </row>
    <row r="49" spans="2:6">
      <c r="B49" s="91" t="s">
        <v>139</v>
      </c>
      <c r="C49" s="91" t="s">
        <v>140</v>
      </c>
      <c r="D49" s="87">
        <f t="shared" si="2"/>
        <v>0</v>
      </c>
      <c r="E49" s="94">
        <v>0</v>
      </c>
      <c r="F49" s="94">
        <v>0</v>
      </c>
    </row>
    <row r="50" spans="2:6">
      <c r="B50" s="91" t="s">
        <v>141</v>
      </c>
      <c r="C50" s="91" t="s">
        <v>142</v>
      </c>
      <c r="D50" s="87">
        <f t="shared" si="2"/>
        <v>249</v>
      </c>
      <c r="E50" s="94">
        <v>249</v>
      </c>
      <c r="F50" s="94">
        <v>0</v>
      </c>
    </row>
    <row r="51" spans="2:6">
      <c r="B51" s="91" t="s">
        <v>143</v>
      </c>
      <c r="C51" s="91" t="s">
        <v>144</v>
      </c>
      <c r="D51" s="87">
        <f t="shared" si="2"/>
        <v>249</v>
      </c>
      <c r="E51" s="94">
        <v>249</v>
      </c>
      <c r="F51" s="94">
        <v>0</v>
      </c>
    </row>
    <row r="52" spans="2:6">
      <c r="B52" s="91" t="s">
        <v>145</v>
      </c>
      <c r="C52" s="91" t="s">
        <v>146</v>
      </c>
      <c r="D52" s="87">
        <f t="shared" si="2"/>
        <v>249</v>
      </c>
      <c r="E52" s="94">
        <v>249</v>
      </c>
      <c r="F52" s="94">
        <v>0</v>
      </c>
    </row>
    <row r="53" spans="2:6">
      <c r="B53" s="91"/>
      <c r="C53" s="92" t="s">
        <v>147</v>
      </c>
      <c r="D53" s="87">
        <f t="shared" si="2"/>
        <v>69</v>
      </c>
      <c r="E53" s="94"/>
      <c r="F53" s="94">
        <v>69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Zeros="0" zoomScale="85" zoomScaleNormal="85" workbookViewId="0">
      <selection activeCell="Q12" sqref="Q12"/>
    </sheetView>
  </sheetViews>
  <sheetFormatPr defaultColWidth="10" defaultRowHeight="16.5"/>
  <cols>
    <col min="1" max="1" width="1" customWidth="1"/>
    <col min="2" max="2" width="7.55238095238095" customWidth="1"/>
    <col min="3" max="3" width="18.4380952380952" customWidth="1"/>
    <col min="4" max="7" width="6.88571428571429" customWidth="1"/>
    <col min="8" max="8" width="9" customWidth="1"/>
    <col min="9" max="9" width="8.43809523809524" customWidth="1"/>
    <col min="10" max="11" width="6.88571428571429" customWidth="1"/>
    <col min="12" max="12" width="8.55238095238095" customWidth="1"/>
    <col min="13" max="13" width="6.88571428571429" customWidth="1"/>
    <col min="14" max="14" width="9.43809523809524" customWidth="1"/>
    <col min="15" max="15" width="9.78095238095238" customWidth="1"/>
  </cols>
  <sheetData>
    <row r="1" ht="16.35" customHeight="1" spans="1:15">
      <c r="A1" s="40"/>
      <c r="B1" s="40" t="s">
        <v>154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45.6" customHeight="1" spans="1:15">
      <c r="A2" s="40"/>
      <c r="B2" s="42"/>
      <c r="C2" s="41" t="s">
        <v>155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6.35" customHeight="1" spans="1:15">
      <c r="A3" s="60"/>
      <c r="B3" s="60"/>
      <c r="C3" s="42"/>
      <c r="D3" s="42"/>
      <c r="E3" s="42"/>
      <c r="F3" s="42"/>
      <c r="G3" s="42"/>
      <c r="H3" s="42"/>
      <c r="I3" s="42"/>
      <c r="J3" s="42"/>
      <c r="K3" s="42"/>
      <c r="L3" s="60"/>
      <c r="M3" s="60"/>
      <c r="N3" s="60"/>
      <c r="O3" s="60"/>
    </row>
    <row r="4" ht="16.35" customHeight="1" spans="1:15">
      <c r="A4" s="60"/>
      <c r="B4" s="60"/>
      <c r="C4" s="42"/>
      <c r="D4" s="42"/>
      <c r="E4" s="42"/>
      <c r="F4" s="42"/>
      <c r="G4" s="42"/>
      <c r="H4" s="42"/>
      <c r="I4" s="42"/>
      <c r="J4" s="60"/>
      <c r="K4" s="42"/>
      <c r="L4" s="46" t="s">
        <v>2</v>
      </c>
      <c r="M4" s="46"/>
      <c r="N4" s="46"/>
      <c r="O4" s="46"/>
    </row>
    <row r="5" ht="45.6" customHeight="1" spans="1:15">
      <c r="A5" s="60"/>
      <c r="B5" s="43" t="s">
        <v>156</v>
      </c>
      <c r="C5" s="43" t="s">
        <v>157</v>
      </c>
      <c r="D5" s="43" t="s">
        <v>54</v>
      </c>
      <c r="E5" s="43"/>
      <c r="F5" s="43"/>
      <c r="G5" s="43"/>
      <c r="H5" s="43"/>
      <c r="I5" s="43"/>
      <c r="J5" s="43" t="s">
        <v>55</v>
      </c>
      <c r="K5" s="43"/>
      <c r="L5" s="43"/>
      <c r="M5" s="43"/>
      <c r="N5" s="43"/>
      <c r="O5" s="43"/>
    </row>
    <row r="6" ht="45.6" customHeight="1" spans="1:15">
      <c r="A6" s="60"/>
      <c r="B6" s="43"/>
      <c r="C6" s="43"/>
      <c r="D6" s="43" t="s">
        <v>56</v>
      </c>
      <c r="E6" s="43" t="s">
        <v>158</v>
      </c>
      <c r="F6" s="43" t="s">
        <v>159</v>
      </c>
      <c r="G6" s="43"/>
      <c r="H6" s="43"/>
      <c r="I6" s="43" t="s">
        <v>160</v>
      </c>
      <c r="J6" s="43" t="s">
        <v>56</v>
      </c>
      <c r="K6" s="43" t="s">
        <v>158</v>
      </c>
      <c r="L6" s="43" t="s">
        <v>159</v>
      </c>
      <c r="M6" s="43"/>
      <c r="N6" s="43"/>
      <c r="O6" s="43" t="s">
        <v>160</v>
      </c>
    </row>
    <row r="7" ht="45.6" customHeight="1" spans="1:15">
      <c r="A7" s="60"/>
      <c r="B7" s="43"/>
      <c r="C7" s="43"/>
      <c r="D7" s="43"/>
      <c r="E7" s="43"/>
      <c r="F7" s="43" t="s">
        <v>161</v>
      </c>
      <c r="G7" s="43" t="s">
        <v>162</v>
      </c>
      <c r="H7" s="43" t="s">
        <v>163</v>
      </c>
      <c r="I7" s="43"/>
      <c r="J7" s="43"/>
      <c r="K7" s="43"/>
      <c r="L7" s="43" t="s">
        <v>161</v>
      </c>
      <c r="M7" s="43" t="s">
        <v>162</v>
      </c>
      <c r="N7" s="43" t="s">
        <v>163</v>
      </c>
      <c r="O7" s="43"/>
    </row>
    <row r="8" ht="16.35" customHeight="1" spans="1:15">
      <c r="A8" s="60"/>
      <c r="B8" s="44" t="s">
        <v>8</v>
      </c>
      <c r="C8" s="44"/>
      <c r="D8" s="84">
        <f>D9</f>
        <v>34</v>
      </c>
      <c r="E8" s="84">
        <f t="shared" ref="E8:J8" si="0">E9</f>
        <v>0</v>
      </c>
      <c r="F8" s="84">
        <f t="shared" si="0"/>
        <v>22</v>
      </c>
      <c r="G8" s="84">
        <f t="shared" si="0"/>
        <v>0</v>
      </c>
      <c r="H8" s="84">
        <f t="shared" si="0"/>
        <v>22</v>
      </c>
      <c r="I8" s="84">
        <f t="shared" si="0"/>
        <v>12</v>
      </c>
      <c r="J8" s="84">
        <f t="shared" si="0"/>
        <v>27</v>
      </c>
      <c r="K8" s="84">
        <f t="shared" ref="K8:O8" si="1">K9</f>
        <v>0</v>
      </c>
      <c r="L8" s="84">
        <f t="shared" si="1"/>
        <v>21.5</v>
      </c>
      <c r="M8" s="84">
        <f t="shared" si="1"/>
        <v>0</v>
      </c>
      <c r="N8" s="84">
        <f t="shared" si="1"/>
        <v>21.5</v>
      </c>
      <c r="O8" s="84">
        <f t="shared" si="1"/>
        <v>5.5</v>
      </c>
    </row>
    <row r="9" ht="24.6" customHeight="1" spans="1:16">
      <c r="A9" s="60"/>
      <c r="B9" s="44">
        <v>919</v>
      </c>
      <c r="C9" s="44" t="s">
        <v>164</v>
      </c>
      <c r="D9" s="84">
        <v>34</v>
      </c>
      <c r="E9" s="84"/>
      <c r="F9" s="84">
        <v>22</v>
      </c>
      <c r="G9" s="84"/>
      <c r="H9" s="84">
        <v>22</v>
      </c>
      <c r="I9" s="84">
        <v>12</v>
      </c>
      <c r="J9" s="84">
        <v>27</v>
      </c>
      <c r="K9" s="84"/>
      <c r="L9" s="84">
        <v>21.5</v>
      </c>
      <c r="M9" s="84"/>
      <c r="N9" s="84">
        <v>21.5</v>
      </c>
      <c r="O9" s="84">
        <v>5.5</v>
      </c>
      <c r="P9" s="85"/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Zeros="0" workbookViewId="0">
      <selection activeCell="G2" sqref="G2"/>
    </sheetView>
  </sheetViews>
  <sheetFormatPr defaultColWidth="10" defaultRowHeight="16.5"/>
  <cols>
    <col min="1" max="1" width="1" customWidth="1"/>
    <col min="2" max="2" width="12.8857142857143" customWidth="1"/>
    <col min="3" max="3" width="35.8857142857143" customWidth="1"/>
    <col min="4" max="6" width="13.8857142857143" customWidth="1"/>
  </cols>
  <sheetData>
    <row r="1" ht="16.35" customHeight="1" spans="1:2">
      <c r="A1" s="40"/>
      <c r="B1" s="40" t="s">
        <v>165</v>
      </c>
    </row>
    <row r="2" ht="45.6" customHeight="1" spans="1:6">
      <c r="A2" s="40"/>
      <c r="B2" s="41" t="s">
        <v>166</v>
      </c>
      <c r="C2" s="41"/>
      <c r="D2" s="41"/>
      <c r="E2" s="41"/>
      <c r="F2" s="41"/>
    </row>
    <row r="3" ht="16.35" customHeight="1" spans="3:6">
      <c r="C3" s="42"/>
      <c r="D3" s="42"/>
      <c r="E3" s="42"/>
      <c r="F3" s="42"/>
    </row>
    <row r="4" ht="16.35" customHeight="1" spans="3:6">
      <c r="C4" s="42"/>
      <c r="E4" s="46" t="s">
        <v>2</v>
      </c>
      <c r="F4" s="46"/>
    </row>
    <row r="5" ht="16.35" customHeight="1" spans="2:6">
      <c r="B5" s="43" t="s">
        <v>52</v>
      </c>
      <c r="C5" s="43" t="s">
        <v>53</v>
      </c>
      <c r="D5" s="43" t="s">
        <v>6</v>
      </c>
      <c r="E5" s="43"/>
      <c r="F5" s="43"/>
    </row>
    <row r="6" ht="16.35" customHeight="1" spans="2:6">
      <c r="B6" s="43"/>
      <c r="C6" s="43"/>
      <c r="D6" s="43" t="s">
        <v>56</v>
      </c>
      <c r="E6" s="43" t="s">
        <v>57</v>
      </c>
      <c r="F6" s="43" t="s">
        <v>58</v>
      </c>
    </row>
    <row r="7" ht="16.35" customHeight="1" spans="2:6">
      <c r="B7" s="49"/>
      <c r="C7" s="49" t="s">
        <v>8</v>
      </c>
      <c r="D7" s="77">
        <f>SUM(E7,F7)</f>
        <v>2881</v>
      </c>
      <c r="E7" s="77">
        <f>SUM(E8,E11)</f>
        <v>0</v>
      </c>
      <c r="F7" s="77">
        <f>SUM(F8,F11)</f>
        <v>2881</v>
      </c>
    </row>
    <row r="8" ht="16.35" customHeight="1" spans="2:10">
      <c r="B8" s="78" t="s">
        <v>118</v>
      </c>
      <c r="C8" s="78" t="s">
        <v>119</v>
      </c>
      <c r="D8" s="79">
        <v>8</v>
      </c>
      <c r="E8" s="79">
        <v>0</v>
      </c>
      <c r="F8" s="79">
        <v>8</v>
      </c>
      <c r="H8" s="83"/>
      <c r="I8" s="83"/>
      <c r="J8" s="83"/>
    </row>
    <row r="9" ht="16.35" customHeight="1" spans="2:10">
      <c r="B9" s="80" t="s">
        <v>167</v>
      </c>
      <c r="C9" s="80" t="s">
        <v>168</v>
      </c>
      <c r="D9" s="81">
        <v>8</v>
      </c>
      <c r="E9" s="81">
        <v>0</v>
      </c>
      <c r="F9" s="81">
        <v>8</v>
      </c>
      <c r="H9" s="83"/>
      <c r="I9" s="83"/>
      <c r="J9" s="83"/>
    </row>
    <row r="10" ht="16.35" customHeight="1" spans="2:10">
      <c r="B10" s="80" t="s">
        <v>169</v>
      </c>
      <c r="C10" s="80" t="s">
        <v>170</v>
      </c>
      <c r="D10" s="81">
        <v>8</v>
      </c>
      <c r="E10" s="81">
        <v>0</v>
      </c>
      <c r="F10" s="81">
        <v>8</v>
      </c>
      <c r="H10" s="83"/>
      <c r="I10" s="83"/>
      <c r="J10" s="83"/>
    </row>
    <row r="11" ht="16.35" customHeight="1" spans="2:10">
      <c r="B11" s="80" t="s">
        <v>124</v>
      </c>
      <c r="C11" s="80" t="s">
        <v>125</v>
      </c>
      <c r="D11" s="81">
        <v>2873</v>
      </c>
      <c r="E11" s="81">
        <v>0</v>
      </c>
      <c r="F11" s="81">
        <v>2873</v>
      </c>
      <c r="H11" s="83"/>
      <c r="I11" s="83"/>
      <c r="J11" s="83"/>
    </row>
    <row r="12" ht="16.35" customHeight="1" spans="2:10">
      <c r="B12" s="80" t="s">
        <v>171</v>
      </c>
      <c r="C12" s="80" t="s">
        <v>172</v>
      </c>
      <c r="D12" s="81">
        <v>917</v>
      </c>
      <c r="E12" s="81">
        <v>0</v>
      </c>
      <c r="F12" s="81">
        <v>917</v>
      </c>
      <c r="H12" s="83"/>
      <c r="I12" s="83"/>
      <c r="J12" s="83"/>
    </row>
    <row r="13" spans="2:10">
      <c r="B13" s="82" t="s">
        <v>173</v>
      </c>
      <c r="C13" s="80" t="s">
        <v>174</v>
      </c>
      <c r="D13" s="81">
        <v>872</v>
      </c>
      <c r="E13" s="81">
        <v>0</v>
      </c>
      <c r="F13" s="81">
        <v>872</v>
      </c>
      <c r="H13" s="83"/>
      <c r="I13" s="83"/>
      <c r="J13" s="83"/>
    </row>
    <row r="14" spans="2:10">
      <c r="B14" s="82" t="s">
        <v>175</v>
      </c>
      <c r="C14" s="80" t="s">
        <v>176</v>
      </c>
      <c r="D14" s="81">
        <v>45</v>
      </c>
      <c r="E14" s="81">
        <v>0</v>
      </c>
      <c r="F14" s="81">
        <v>45</v>
      </c>
      <c r="H14" s="83"/>
      <c r="I14" s="83"/>
      <c r="J14" s="83"/>
    </row>
    <row r="15" spans="2:10">
      <c r="B15" s="82" t="s">
        <v>177</v>
      </c>
      <c r="C15" s="80" t="s">
        <v>178</v>
      </c>
      <c r="D15" s="81">
        <v>1956</v>
      </c>
      <c r="E15" s="81">
        <v>0</v>
      </c>
      <c r="F15" s="81">
        <v>1956</v>
      </c>
      <c r="H15" s="83"/>
      <c r="I15" s="83"/>
      <c r="J15" s="83"/>
    </row>
    <row r="16" spans="2:10">
      <c r="B16" s="82" t="s">
        <v>179</v>
      </c>
      <c r="C16" s="80" t="s">
        <v>180</v>
      </c>
      <c r="D16" s="81">
        <v>1956</v>
      </c>
      <c r="E16" s="81">
        <v>0</v>
      </c>
      <c r="F16" s="81">
        <v>1956</v>
      </c>
      <c r="H16" s="83"/>
      <c r="I16" s="83"/>
      <c r="J16" s="83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zoomScale="85" zoomScaleNormal="85" topLeftCell="A19" workbookViewId="0">
      <selection activeCell="E6" sqref="E6"/>
    </sheetView>
  </sheetViews>
  <sheetFormatPr defaultColWidth="10" defaultRowHeight="16.5" outlineLevelCol="4"/>
  <cols>
    <col min="1" max="1" width="2.66666666666667" customWidth="1"/>
    <col min="2" max="2" width="26.552380952381" customWidth="1"/>
    <col min="3" max="3" width="11.2190476190476" style="70" customWidth="1"/>
    <col min="4" max="4" width="29" style="70" customWidth="1"/>
    <col min="5" max="5" width="12.8857142857143" style="70" customWidth="1"/>
  </cols>
  <sheetData>
    <row r="1" ht="16.35" customHeight="1" spans="1:2">
      <c r="A1" s="40"/>
      <c r="B1" s="40" t="s">
        <v>181</v>
      </c>
    </row>
    <row r="2" ht="45.6" customHeight="1" spans="1:5">
      <c r="A2" s="40"/>
      <c r="B2" s="41" t="s">
        <v>182</v>
      </c>
      <c r="C2" s="41"/>
      <c r="D2" s="41"/>
      <c r="E2" s="41"/>
    </row>
    <row r="3" ht="16.35" customHeight="1" spans="2:5">
      <c r="B3" s="42"/>
      <c r="C3" s="42"/>
      <c r="D3" s="71" t="s">
        <v>2</v>
      </c>
      <c r="E3" s="71"/>
    </row>
    <row r="4" ht="16.35" customHeight="1" spans="2:5">
      <c r="B4" s="43" t="s">
        <v>3</v>
      </c>
      <c r="C4" s="43"/>
      <c r="D4" s="72" t="s">
        <v>4</v>
      </c>
      <c r="E4" s="72"/>
    </row>
    <row r="5" ht="16.35" customHeight="1" spans="2:5">
      <c r="B5" s="43" t="s">
        <v>5</v>
      </c>
      <c r="C5" s="72" t="s">
        <v>6</v>
      </c>
      <c r="D5" s="72" t="s">
        <v>7</v>
      </c>
      <c r="E5" s="72" t="s">
        <v>6</v>
      </c>
    </row>
    <row r="6" ht="16.35" customHeight="1" spans="2:5">
      <c r="B6" s="73" t="s">
        <v>183</v>
      </c>
      <c r="C6" s="74">
        <v>6957</v>
      </c>
      <c r="D6" s="75" t="s">
        <v>184</v>
      </c>
      <c r="E6" s="74">
        <f>2093-69-36</f>
        <v>1988</v>
      </c>
    </row>
    <row r="7" ht="16.35" customHeight="1" spans="2:5">
      <c r="B7" s="73" t="s">
        <v>185</v>
      </c>
      <c r="C7" s="74"/>
      <c r="D7" s="75" t="s">
        <v>186</v>
      </c>
      <c r="E7" s="74">
        <v>0</v>
      </c>
    </row>
    <row r="8" ht="16.35" customHeight="1" spans="2:5">
      <c r="B8" s="73" t="s">
        <v>187</v>
      </c>
      <c r="C8" s="74"/>
      <c r="D8" s="75" t="s">
        <v>188</v>
      </c>
      <c r="E8" s="74">
        <v>0</v>
      </c>
    </row>
    <row r="9" ht="16.35" customHeight="1" spans="2:5">
      <c r="B9" s="73" t="s">
        <v>189</v>
      </c>
      <c r="C9" s="74"/>
      <c r="D9" s="75" t="s">
        <v>190</v>
      </c>
      <c r="E9" s="74">
        <v>0</v>
      </c>
    </row>
    <row r="10" ht="16.35" customHeight="1" spans="2:5">
      <c r="B10" s="73" t="s">
        <v>191</v>
      </c>
      <c r="C10" s="74"/>
      <c r="D10" s="75" t="s">
        <v>192</v>
      </c>
      <c r="E10" s="74">
        <v>0</v>
      </c>
    </row>
    <row r="11" ht="16.35" customHeight="1" spans="2:5">
      <c r="B11" s="73" t="s">
        <v>193</v>
      </c>
      <c r="C11" s="74"/>
      <c r="D11" s="75" t="s">
        <v>194</v>
      </c>
      <c r="E11" s="74">
        <v>0</v>
      </c>
    </row>
    <row r="12" ht="16.35" customHeight="1" spans="2:5">
      <c r="B12" s="73" t="s">
        <v>195</v>
      </c>
      <c r="C12" s="74"/>
      <c r="D12" s="75" t="s">
        <v>196</v>
      </c>
      <c r="E12" s="74">
        <v>84</v>
      </c>
    </row>
    <row r="13" ht="16.35" customHeight="1" spans="2:5">
      <c r="B13" s="73" t="s">
        <v>197</v>
      </c>
      <c r="C13" s="74"/>
      <c r="D13" s="75" t="s">
        <v>198</v>
      </c>
      <c r="E13" s="74">
        <f>1186+81+19+81</f>
        <v>1367</v>
      </c>
    </row>
    <row r="14" ht="16.35" customHeight="1" spans="2:5">
      <c r="B14" s="73" t="s">
        <v>199</v>
      </c>
      <c r="C14" s="74"/>
      <c r="D14" s="75" t="s">
        <v>200</v>
      </c>
      <c r="E14" s="74">
        <v>0</v>
      </c>
    </row>
    <row r="15" ht="16.35" customHeight="1" spans="2:5">
      <c r="B15" s="73"/>
      <c r="C15" s="74"/>
      <c r="D15" s="75" t="s">
        <v>201</v>
      </c>
      <c r="E15" s="74">
        <v>250</v>
      </c>
    </row>
    <row r="16" ht="16.35" customHeight="1" spans="2:5">
      <c r="B16" s="73"/>
      <c r="C16" s="74"/>
      <c r="D16" s="75" t="s">
        <v>202</v>
      </c>
      <c r="E16" s="74">
        <v>247</v>
      </c>
    </row>
    <row r="17" ht="16.35" customHeight="1" spans="2:5">
      <c r="B17" s="73"/>
      <c r="C17" s="74"/>
      <c r="D17" s="75" t="s">
        <v>203</v>
      </c>
      <c r="E17" s="74">
        <v>381</v>
      </c>
    </row>
    <row r="18" ht="16.35" customHeight="1" spans="2:5">
      <c r="B18" s="73"/>
      <c r="C18" s="74"/>
      <c r="D18" s="75" t="s">
        <v>204</v>
      </c>
      <c r="E18" s="74">
        <f>5273-100</f>
        <v>5173</v>
      </c>
    </row>
    <row r="19" ht="16.35" customHeight="1" spans="2:5">
      <c r="B19" s="73"/>
      <c r="C19" s="74"/>
      <c r="D19" s="75" t="s">
        <v>205</v>
      </c>
      <c r="E19" s="74">
        <v>0</v>
      </c>
    </row>
    <row r="20" ht="16.35" customHeight="1" spans="2:5">
      <c r="B20" s="73"/>
      <c r="C20" s="74"/>
      <c r="D20" s="75" t="s">
        <v>206</v>
      </c>
      <c r="E20" s="74">
        <v>30</v>
      </c>
    </row>
    <row r="21" ht="16.35" customHeight="1" spans="2:5">
      <c r="B21" s="73"/>
      <c r="C21" s="74"/>
      <c r="D21" s="75" t="s">
        <v>207</v>
      </c>
      <c r="E21" s="74">
        <v>0</v>
      </c>
    </row>
    <row r="22" ht="16.35" customHeight="1" spans="2:5">
      <c r="B22" s="73"/>
      <c r="C22" s="74"/>
      <c r="D22" s="75" t="s">
        <v>208</v>
      </c>
      <c r="E22" s="74">
        <v>0</v>
      </c>
    </row>
    <row r="23" ht="16.35" customHeight="1" spans="2:5">
      <c r="B23" s="73"/>
      <c r="C23" s="74"/>
      <c r="D23" s="75" t="s">
        <v>209</v>
      </c>
      <c r="E23" s="74">
        <v>0</v>
      </c>
    </row>
    <row r="24" ht="16.35" customHeight="1" spans="2:5">
      <c r="B24" s="73"/>
      <c r="C24" s="74"/>
      <c r="D24" s="75" t="s">
        <v>210</v>
      </c>
      <c r="E24" s="74">
        <v>0</v>
      </c>
    </row>
    <row r="25" ht="16.35" customHeight="1" spans="2:5">
      <c r="B25" s="73"/>
      <c r="C25" s="74"/>
      <c r="D25" s="75" t="s">
        <v>211</v>
      </c>
      <c r="E25" s="74">
        <v>249</v>
      </c>
    </row>
    <row r="26" ht="16.35" customHeight="1" spans="2:5">
      <c r="B26" s="73"/>
      <c r="C26" s="74"/>
      <c r="D26" s="75" t="s">
        <v>212</v>
      </c>
      <c r="E26" s="74">
        <v>0</v>
      </c>
    </row>
    <row r="27" ht="16.35" customHeight="1" spans="2:5">
      <c r="B27" s="73"/>
      <c r="C27" s="74"/>
      <c r="D27" s="75" t="s">
        <v>213</v>
      </c>
      <c r="E27" s="74">
        <v>0</v>
      </c>
    </row>
    <row r="28" ht="16.35" customHeight="1" spans="2:5">
      <c r="B28" s="73"/>
      <c r="C28" s="74"/>
      <c r="D28" s="75" t="s">
        <v>214</v>
      </c>
      <c r="E28" s="74">
        <v>0</v>
      </c>
    </row>
    <row r="29" ht="16.35" customHeight="1" spans="2:5">
      <c r="B29" s="73"/>
      <c r="C29" s="74"/>
      <c r="D29" s="75" t="s">
        <v>215</v>
      </c>
      <c r="E29" s="74">
        <v>69</v>
      </c>
    </row>
    <row r="30" ht="16.35" customHeight="1" spans="2:5">
      <c r="B30" s="73"/>
      <c r="C30" s="74"/>
      <c r="D30" s="75" t="s">
        <v>216</v>
      </c>
      <c r="E30" s="74">
        <v>0</v>
      </c>
    </row>
    <row r="31" ht="16.35" customHeight="1" spans="2:5">
      <c r="B31" s="73"/>
      <c r="C31" s="74"/>
      <c r="D31" s="75" t="s">
        <v>217</v>
      </c>
      <c r="E31" s="74">
        <v>0</v>
      </c>
    </row>
    <row r="32" ht="16.35" customHeight="1" spans="2:5">
      <c r="B32" s="73"/>
      <c r="C32" s="74"/>
      <c r="D32" s="75" t="s">
        <v>218</v>
      </c>
      <c r="E32" s="74">
        <v>0</v>
      </c>
    </row>
    <row r="33" ht="16.35" customHeight="1" spans="2:5">
      <c r="B33" s="73"/>
      <c r="C33" s="74"/>
      <c r="D33" s="75" t="s">
        <v>219</v>
      </c>
      <c r="E33" s="74">
        <v>0</v>
      </c>
    </row>
    <row r="34" ht="16.35" customHeight="1" spans="2:5">
      <c r="B34" s="73"/>
      <c r="C34" s="74"/>
      <c r="D34" s="75" t="s">
        <v>220</v>
      </c>
      <c r="E34" s="74">
        <v>0</v>
      </c>
    </row>
    <row r="35" ht="16.35" customHeight="1" spans="2:5">
      <c r="B35" s="73"/>
      <c r="C35" s="74"/>
      <c r="D35" s="75"/>
      <c r="E35" s="74">
        <v>0</v>
      </c>
    </row>
    <row r="36" ht="16.35" customHeight="1" spans="2:5">
      <c r="B36" s="44" t="s">
        <v>221</v>
      </c>
      <c r="C36" s="74"/>
      <c r="D36" s="74" t="s">
        <v>222</v>
      </c>
      <c r="E36" s="74">
        <v>0</v>
      </c>
    </row>
    <row r="37" ht="16.35" customHeight="1" spans="2:5">
      <c r="B37" s="73" t="s">
        <v>223</v>
      </c>
      <c r="C37" s="74">
        <f>2917-36</f>
        <v>2881</v>
      </c>
      <c r="D37" s="74" t="s">
        <v>224</v>
      </c>
      <c r="E37" s="77"/>
    </row>
    <row r="38" ht="16.35" customHeight="1" spans="2:5">
      <c r="B38" s="44" t="s">
        <v>48</v>
      </c>
      <c r="C38" s="74">
        <f>C37+C6</f>
        <v>9838</v>
      </c>
      <c r="D38" s="76" t="s">
        <v>49</v>
      </c>
      <c r="E38" s="74">
        <f>SUM(E6:E36)</f>
        <v>9838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zoomScale="85" zoomScaleNormal="85" topLeftCell="A40" workbookViewId="0">
      <selection activeCell="C59" sqref="C59:E59"/>
    </sheetView>
  </sheetViews>
  <sheetFormatPr defaultColWidth="10" defaultRowHeight="16.5"/>
  <cols>
    <col min="1" max="1" width="4.78095238095238" customWidth="1"/>
    <col min="2" max="2" width="11.2190476190476" customWidth="1"/>
    <col min="3" max="3" width="29.2190476190476" customWidth="1"/>
    <col min="4" max="4" width="8.1047619047619" style="59" customWidth="1"/>
    <col min="5" max="5" width="9.1047619047619" style="59" customWidth="1"/>
    <col min="6" max="7" width="6.88571428571429" style="59" customWidth="1"/>
    <col min="8" max="9" width="6.88571428571429" customWidth="1"/>
    <col min="10" max="11" width="6.55238095238095" customWidth="1"/>
    <col min="12" max="12" width="6.88571428571429" customWidth="1"/>
    <col min="13" max="13" width="6.1047619047619" customWidth="1"/>
  </cols>
  <sheetData>
    <row r="1" ht="16.35" customHeight="1" spans="1:3">
      <c r="A1" s="40"/>
      <c r="B1" s="40" t="s">
        <v>225</v>
      </c>
      <c r="C1" s="60"/>
    </row>
    <row r="2" ht="45.6" customHeight="1" spans="1:13">
      <c r="A2" s="40"/>
      <c r="B2" s="41" t="s">
        <v>226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16.35" customHeight="1" spans="3:13">
      <c r="C3" s="42"/>
      <c r="K3" s="46" t="s">
        <v>2</v>
      </c>
      <c r="L3" s="46"/>
      <c r="M3" s="46"/>
    </row>
    <row r="4" ht="58.65" customHeight="1" spans="2:13">
      <c r="B4" s="61" t="s">
        <v>52</v>
      </c>
      <c r="C4" s="61" t="s">
        <v>53</v>
      </c>
      <c r="D4" s="62" t="s">
        <v>56</v>
      </c>
      <c r="E4" s="62" t="s">
        <v>183</v>
      </c>
      <c r="F4" s="62" t="s">
        <v>185</v>
      </c>
      <c r="G4" s="62" t="s">
        <v>187</v>
      </c>
      <c r="H4" s="61" t="s">
        <v>191</v>
      </c>
      <c r="I4" s="61" t="s">
        <v>189</v>
      </c>
      <c r="J4" s="61" t="s">
        <v>193</v>
      </c>
      <c r="K4" s="61" t="s">
        <v>195</v>
      </c>
      <c r="L4" s="61" t="s">
        <v>197</v>
      </c>
      <c r="M4" s="61" t="s">
        <v>199</v>
      </c>
    </row>
    <row r="5" ht="16.35" customHeight="1" spans="2:13">
      <c r="B5" s="63"/>
      <c r="C5" s="64" t="s">
        <v>8</v>
      </c>
      <c r="D5" s="65">
        <f>SUM(D6,D13,D16,D19,D29,D33,D36,D41,D52,D55,D58,D59)</f>
        <v>9838.22</v>
      </c>
      <c r="E5" s="65">
        <f t="shared" ref="E5:F5" si="0">SUM(E6,E13,E16,E19,E29,E33,E36,E41,E52,E55,E58,E59)</f>
        <v>6957</v>
      </c>
      <c r="F5" s="65">
        <f t="shared" si="0"/>
        <v>2881.22</v>
      </c>
      <c r="G5" s="67"/>
      <c r="H5" s="68"/>
      <c r="I5" s="68"/>
      <c r="J5" s="68"/>
      <c r="K5" s="68"/>
      <c r="L5" s="68"/>
      <c r="M5" s="69"/>
    </row>
    <row r="6" ht="16.35" customHeight="1" spans="2:13">
      <c r="B6" s="53" t="s">
        <v>60</v>
      </c>
      <c r="C6" s="53" t="s">
        <v>61</v>
      </c>
      <c r="D6" s="66">
        <f>SUM(D7,D10)</f>
        <v>1988</v>
      </c>
      <c r="E6" s="66">
        <f>SUM(E7,E10)</f>
        <v>1988</v>
      </c>
      <c r="F6" s="66"/>
      <c r="G6" s="66"/>
      <c r="H6" s="64"/>
      <c r="I6" s="64"/>
      <c r="J6" s="64"/>
      <c r="K6" s="64"/>
      <c r="L6" s="64"/>
      <c r="M6" s="69"/>
    </row>
    <row r="7" ht="16.35" customHeight="1" spans="2:13">
      <c r="B7" s="53" t="s">
        <v>62</v>
      </c>
      <c r="C7" s="53" t="s">
        <v>63</v>
      </c>
      <c r="D7" s="66">
        <f>SUM(D8:D9)</f>
        <v>1618</v>
      </c>
      <c r="E7" s="66">
        <f>SUM(E8:E9)</f>
        <v>1618</v>
      </c>
      <c r="F7" s="66"/>
      <c r="G7" s="66"/>
      <c r="H7" s="64"/>
      <c r="I7" s="64"/>
      <c r="J7" s="64"/>
      <c r="K7" s="64"/>
      <c r="L7" s="64"/>
      <c r="M7" s="69"/>
    </row>
    <row r="8" ht="16.35" customHeight="1" spans="2:13">
      <c r="B8" s="53" t="s">
        <v>64</v>
      </c>
      <c r="C8" s="53" t="s">
        <v>65</v>
      </c>
      <c r="D8" s="66">
        <f t="shared" ref="D8:D58" si="1">E8</f>
        <v>937</v>
      </c>
      <c r="E8" s="66">
        <f>1042-69-36</f>
        <v>937</v>
      </c>
      <c r="F8" s="66"/>
      <c r="G8" s="66"/>
      <c r="H8" s="64"/>
      <c r="I8" s="64"/>
      <c r="J8" s="64"/>
      <c r="K8" s="64"/>
      <c r="L8" s="64"/>
      <c r="M8" s="69"/>
    </row>
    <row r="9" ht="16.35" customHeight="1" spans="2:13">
      <c r="B9" s="53" t="s">
        <v>66</v>
      </c>
      <c r="C9" s="53" t="s">
        <v>67</v>
      </c>
      <c r="D9" s="66">
        <f>E9+M9</f>
        <v>681</v>
      </c>
      <c r="E9" s="66">
        <v>681</v>
      </c>
      <c r="F9" s="66"/>
      <c r="G9" s="66"/>
      <c r="H9" s="64"/>
      <c r="I9" s="64"/>
      <c r="J9" s="64"/>
      <c r="K9" s="64"/>
      <c r="L9" s="64"/>
      <c r="M9" s="69"/>
    </row>
    <row r="10" spans="2:13">
      <c r="B10" s="53" t="s">
        <v>68</v>
      </c>
      <c r="C10" s="53" t="s">
        <v>69</v>
      </c>
      <c r="D10" s="66">
        <f t="shared" si="1"/>
        <v>370</v>
      </c>
      <c r="E10" s="66">
        <v>370</v>
      </c>
      <c r="F10" s="66"/>
      <c r="G10" s="66"/>
      <c r="H10" s="64"/>
      <c r="I10" s="64"/>
      <c r="J10" s="64"/>
      <c r="K10" s="64"/>
      <c r="L10" s="64"/>
      <c r="M10" s="69"/>
    </row>
    <row r="11" spans="2:13">
      <c r="B11" s="53" t="s">
        <v>70</v>
      </c>
      <c r="C11" s="53" t="s">
        <v>65</v>
      </c>
      <c r="D11" s="66">
        <f t="shared" si="1"/>
        <v>336</v>
      </c>
      <c r="E11" s="66">
        <v>336</v>
      </c>
      <c r="F11" s="66"/>
      <c r="G11" s="66"/>
      <c r="H11" s="64"/>
      <c r="I11" s="64"/>
      <c r="J11" s="64"/>
      <c r="K11" s="64"/>
      <c r="L11" s="64"/>
      <c r="M11" s="69"/>
    </row>
    <row r="12" spans="2:13">
      <c r="B12" s="53" t="s">
        <v>71</v>
      </c>
      <c r="C12" s="53" t="s">
        <v>67</v>
      </c>
      <c r="D12" s="66">
        <f t="shared" si="1"/>
        <v>34</v>
      </c>
      <c r="E12" s="66">
        <v>34</v>
      </c>
      <c r="F12" s="66"/>
      <c r="G12" s="66"/>
      <c r="H12" s="64"/>
      <c r="I12" s="64"/>
      <c r="J12" s="64"/>
      <c r="K12" s="64"/>
      <c r="L12" s="64"/>
      <c r="M12" s="64"/>
    </row>
    <row r="13" spans="2:13">
      <c r="B13" s="53" t="s">
        <v>72</v>
      </c>
      <c r="C13" s="53" t="s">
        <v>73</v>
      </c>
      <c r="D13" s="66">
        <f t="shared" si="1"/>
        <v>0</v>
      </c>
      <c r="E13" s="66">
        <v>0</v>
      </c>
      <c r="F13" s="66"/>
      <c r="G13" s="66"/>
      <c r="H13" s="64"/>
      <c r="I13" s="64"/>
      <c r="J13" s="64"/>
      <c r="K13" s="64"/>
      <c r="L13" s="64"/>
      <c r="M13" s="64"/>
    </row>
    <row r="14" spans="2:13">
      <c r="B14" s="53" t="s">
        <v>74</v>
      </c>
      <c r="C14" s="53" t="s">
        <v>75</v>
      </c>
      <c r="D14" s="66">
        <f t="shared" si="1"/>
        <v>0</v>
      </c>
      <c r="E14" s="66">
        <v>0</v>
      </c>
      <c r="F14" s="66"/>
      <c r="G14" s="66"/>
      <c r="H14" s="64"/>
      <c r="I14" s="64"/>
      <c r="J14" s="64"/>
      <c r="K14" s="64"/>
      <c r="L14" s="64"/>
      <c r="M14" s="64"/>
    </row>
    <row r="15" spans="2:13">
      <c r="B15" s="53" t="s">
        <v>76</v>
      </c>
      <c r="C15" s="53" t="s">
        <v>77</v>
      </c>
      <c r="D15" s="66">
        <f t="shared" si="1"/>
        <v>0</v>
      </c>
      <c r="E15" s="66">
        <v>0</v>
      </c>
      <c r="F15" s="66"/>
      <c r="G15" s="66"/>
      <c r="H15" s="64"/>
      <c r="I15" s="64"/>
      <c r="J15" s="64"/>
      <c r="K15" s="64"/>
      <c r="L15" s="64"/>
      <c r="M15" s="64"/>
    </row>
    <row r="16" spans="2:13">
      <c r="B16" s="53" t="s">
        <v>78</v>
      </c>
      <c r="C16" s="53" t="s">
        <v>79</v>
      </c>
      <c r="D16" s="66">
        <f t="shared" si="1"/>
        <v>84</v>
      </c>
      <c r="E16" s="66">
        <v>84</v>
      </c>
      <c r="F16" s="66"/>
      <c r="G16" s="66"/>
      <c r="H16" s="64"/>
      <c r="I16" s="64"/>
      <c r="J16" s="64"/>
      <c r="K16" s="64"/>
      <c r="L16" s="64"/>
      <c r="M16" s="64"/>
    </row>
    <row r="17" spans="2:13">
      <c r="B17" s="53" t="s">
        <v>80</v>
      </c>
      <c r="C17" s="53" t="s">
        <v>81</v>
      </c>
      <c r="D17" s="66">
        <f t="shared" si="1"/>
        <v>84</v>
      </c>
      <c r="E17" s="66">
        <v>84</v>
      </c>
      <c r="F17" s="66"/>
      <c r="G17" s="66"/>
      <c r="H17" s="64"/>
      <c r="I17" s="64"/>
      <c r="J17" s="64"/>
      <c r="K17" s="64"/>
      <c r="L17" s="64"/>
      <c r="M17" s="64"/>
    </row>
    <row r="18" spans="2:13">
      <c r="B18" s="53" t="s">
        <v>82</v>
      </c>
      <c r="C18" s="53" t="s">
        <v>83</v>
      </c>
      <c r="D18" s="66">
        <f t="shared" si="1"/>
        <v>84</v>
      </c>
      <c r="E18" s="66">
        <v>84</v>
      </c>
      <c r="F18" s="66"/>
      <c r="G18" s="66"/>
      <c r="H18" s="64"/>
      <c r="I18" s="64"/>
      <c r="J18" s="64"/>
      <c r="K18" s="64"/>
      <c r="L18" s="64"/>
      <c r="M18" s="64"/>
    </row>
    <row r="19" spans="2:13">
      <c r="B19" s="53" t="s">
        <v>84</v>
      </c>
      <c r="C19" s="53" t="s">
        <v>85</v>
      </c>
      <c r="D19" s="66">
        <f>SUM(D20,D22,D27)</f>
        <v>1286</v>
      </c>
      <c r="E19" s="66">
        <f>SUM(E20,E22,E27)</f>
        <v>1286</v>
      </c>
      <c r="F19" s="66"/>
      <c r="G19" s="66"/>
      <c r="H19" s="64"/>
      <c r="I19" s="64"/>
      <c r="J19" s="64"/>
      <c r="K19" s="64"/>
      <c r="L19" s="64"/>
      <c r="M19" s="64"/>
    </row>
    <row r="20" spans="2:13">
      <c r="B20" s="53" t="s">
        <v>86</v>
      </c>
      <c r="C20" s="53" t="s">
        <v>87</v>
      </c>
      <c r="D20" s="66">
        <f t="shared" si="1"/>
        <v>270</v>
      </c>
      <c r="E20" s="66">
        <v>270</v>
      </c>
      <c r="F20" s="66"/>
      <c r="G20" s="66"/>
      <c r="H20" s="64"/>
      <c r="I20" s="64"/>
      <c r="J20" s="64"/>
      <c r="K20" s="64"/>
      <c r="L20" s="64"/>
      <c r="M20" s="64"/>
    </row>
    <row r="21" spans="2:13">
      <c r="B21" s="53" t="s">
        <v>88</v>
      </c>
      <c r="C21" s="53" t="s">
        <v>89</v>
      </c>
      <c r="D21" s="66">
        <f t="shared" si="1"/>
        <v>270</v>
      </c>
      <c r="E21" s="66">
        <v>270</v>
      </c>
      <c r="F21" s="66"/>
      <c r="G21" s="66"/>
      <c r="H21" s="64"/>
      <c r="I21" s="64"/>
      <c r="J21" s="64"/>
      <c r="K21" s="64"/>
      <c r="L21" s="64"/>
      <c r="M21" s="64"/>
    </row>
    <row r="22" spans="2:13">
      <c r="B22" s="53" t="s">
        <v>90</v>
      </c>
      <c r="C22" s="53" t="s">
        <v>91</v>
      </c>
      <c r="D22" s="66">
        <f t="shared" si="1"/>
        <v>897</v>
      </c>
      <c r="E22" s="66">
        <f>878+19</f>
        <v>897</v>
      </c>
      <c r="F22" s="66"/>
      <c r="G22" s="66"/>
      <c r="H22" s="64"/>
      <c r="I22" s="64"/>
      <c r="J22" s="64"/>
      <c r="K22" s="64"/>
      <c r="L22" s="64"/>
      <c r="M22" s="64"/>
    </row>
    <row r="23" spans="2:13">
      <c r="B23" s="53" t="s">
        <v>92</v>
      </c>
      <c r="C23" s="53" t="s">
        <v>93</v>
      </c>
      <c r="D23" s="66">
        <f t="shared" si="1"/>
        <v>39</v>
      </c>
      <c r="E23" s="66">
        <f>20+19</f>
        <v>39</v>
      </c>
      <c r="F23" s="66"/>
      <c r="G23" s="66"/>
      <c r="H23" s="64"/>
      <c r="I23" s="64"/>
      <c r="J23" s="64"/>
      <c r="K23" s="64"/>
      <c r="L23" s="64"/>
      <c r="M23" s="64"/>
    </row>
    <row r="24" ht="24" spans="2:13">
      <c r="B24" s="53" t="s">
        <v>94</v>
      </c>
      <c r="C24" s="53" t="s">
        <v>95</v>
      </c>
      <c r="D24" s="66">
        <f t="shared" si="1"/>
        <v>385</v>
      </c>
      <c r="E24" s="66">
        <v>385</v>
      </c>
      <c r="F24" s="66"/>
      <c r="G24" s="66"/>
      <c r="H24" s="64"/>
      <c r="I24" s="64"/>
      <c r="J24" s="64"/>
      <c r="K24" s="64"/>
      <c r="L24" s="64"/>
      <c r="M24" s="64"/>
    </row>
    <row r="25" spans="2:13">
      <c r="B25" s="53" t="s">
        <v>96</v>
      </c>
      <c r="C25" s="53" t="s">
        <v>97</v>
      </c>
      <c r="D25" s="66">
        <f t="shared" si="1"/>
        <v>193</v>
      </c>
      <c r="E25" s="66">
        <v>193</v>
      </c>
      <c r="F25" s="66"/>
      <c r="G25" s="66"/>
      <c r="H25" s="64"/>
      <c r="I25" s="64"/>
      <c r="J25" s="64"/>
      <c r="K25" s="64"/>
      <c r="L25" s="64"/>
      <c r="M25" s="64"/>
    </row>
    <row r="26" spans="2:13">
      <c r="B26" s="53" t="s">
        <v>98</v>
      </c>
      <c r="C26" s="53" t="s">
        <v>99</v>
      </c>
      <c r="D26" s="66">
        <f t="shared" si="1"/>
        <v>280</v>
      </c>
      <c r="E26" s="66">
        <v>280</v>
      </c>
      <c r="F26" s="66"/>
      <c r="G26" s="66"/>
      <c r="H26" s="64"/>
      <c r="I26" s="64"/>
      <c r="J26" s="64"/>
      <c r="K26" s="64"/>
      <c r="L26" s="64"/>
      <c r="M26" s="64"/>
    </row>
    <row r="27" spans="2:13">
      <c r="B27" s="53" t="s">
        <v>100</v>
      </c>
      <c r="C27" s="53" t="s">
        <v>101</v>
      </c>
      <c r="D27" s="66">
        <f t="shared" si="1"/>
        <v>119</v>
      </c>
      <c r="E27" s="66">
        <f>38+81</f>
        <v>119</v>
      </c>
      <c r="F27" s="66"/>
      <c r="G27" s="66"/>
      <c r="H27" s="64"/>
      <c r="I27" s="64"/>
      <c r="J27" s="64"/>
      <c r="K27" s="64"/>
      <c r="L27" s="64"/>
      <c r="M27" s="64"/>
    </row>
    <row r="28" spans="2:13">
      <c r="B28" s="53" t="s">
        <v>102</v>
      </c>
      <c r="C28" s="53" t="s">
        <v>103</v>
      </c>
      <c r="D28" s="66">
        <f t="shared" si="1"/>
        <v>119</v>
      </c>
      <c r="E28" s="66">
        <f>38+81</f>
        <v>119</v>
      </c>
      <c r="F28" s="66"/>
      <c r="G28" s="66"/>
      <c r="H28" s="64"/>
      <c r="I28" s="64"/>
      <c r="J28" s="64"/>
      <c r="K28" s="64"/>
      <c r="L28" s="64"/>
      <c r="M28" s="64"/>
    </row>
    <row r="29" spans="2:13">
      <c r="B29" s="53" t="s">
        <v>104</v>
      </c>
      <c r="C29" s="53" t="s">
        <v>105</v>
      </c>
      <c r="D29" s="66">
        <f t="shared" si="1"/>
        <v>250</v>
      </c>
      <c r="E29" s="66">
        <v>250</v>
      </c>
      <c r="F29" s="66"/>
      <c r="G29" s="66"/>
      <c r="H29" s="64"/>
      <c r="I29" s="64"/>
      <c r="J29" s="64"/>
      <c r="K29" s="64"/>
      <c r="L29" s="64"/>
      <c r="M29" s="64"/>
    </row>
    <row r="30" spans="2:13">
      <c r="B30" s="53" t="s">
        <v>106</v>
      </c>
      <c r="C30" s="53" t="s">
        <v>107</v>
      </c>
      <c r="D30" s="66">
        <f t="shared" si="1"/>
        <v>250</v>
      </c>
      <c r="E30" s="66">
        <v>250</v>
      </c>
      <c r="F30" s="66"/>
      <c r="G30" s="66"/>
      <c r="H30" s="64"/>
      <c r="I30" s="64"/>
      <c r="J30" s="64"/>
      <c r="K30" s="64"/>
      <c r="L30" s="64"/>
      <c r="M30" s="64"/>
    </row>
    <row r="31" spans="2:13">
      <c r="B31" s="53" t="s">
        <v>108</v>
      </c>
      <c r="C31" s="53" t="s">
        <v>109</v>
      </c>
      <c r="D31" s="66">
        <f t="shared" si="1"/>
        <v>103</v>
      </c>
      <c r="E31" s="66">
        <v>103</v>
      </c>
      <c r="F31" s="66"/>
      <c r="G31" s="66"/>
      <c r="H31" s="64"/>
      <c r="I31" s="64"/>
      <c r="J31" s="64"/>
      <c r="K31" s="64"/>
      <c r="L31" s="64"/>
      <c r="M31" s="64"/>
    </row>
    <row r="32" spans="2:13">
      <c r="B32" s="53" t="s">
        <v>110</v>
      </c>
      <c r="C32" s="53" t="s">
        <v>111</v>
      </c>
      <c r="D32" s="66">
        <f t="shared" si="1"/>
        <v>147</v>
      </c>
      <c r="E32" s="66">
        <v>147</v>
      </c>
      <c r="F32" s="66"/>
      <c r="G32" s="66"/>
      <c r="H32" s="64"/>
      <c r="I32" s="64"/>
      <c r="J32" s="64"/>
      <c r="K32" s="64"/>
      <c r="L32" s="64"/>
      <c r="M32" s="64"/>
    </row>
    <row r="33" spans="2:13">
      <c r="B33" s="53" t="s">
        <v>112</v>
      </c>
      <c r="C33" s="53" t="s">
        <v>113</v>
      </c>
      <c r="D33" s="66">
        <f t="shared" si="1"/>
        <v>247</v>
      </c>
      <c r="E33" s="66">
        <v>247</v>
      </c>
      <c r="F33" s="66"/>
      <c r="G33" s="66"/>
      <c r="H33" s="64"/>
      <c r="I33" s="64"/>
      <c r="J33" s="64"/>
      <c r="K33" s="64"/>
      <c r="L33" s="64"/>
      <c r="M33" s="64"/>
    </row>
    <row r="34" spans="2:13">
      <c r="B34" s="53" t="s">
        <v>114</v>
      </c>
      <c r="C34" s="53" t="s">
        <v>115</v>
      </c>
      <c r="D34" s="66">
        <f t="shared" si="1"/>
        <v>247</v>
      </c>
      <c r="E34" s="66">
        <v>247</v>
      </c>
      <c r="F34" s="66"/>
      <c r="G34" s="66"/>
      <c r="H34" s="64"/>
      <c r="I34" s="64"/>
      <c r="J34" s="64"/>
      <c r="K34" s="64"/>
      <c r="L34" s="64"/>
      <c r="M34" s="64"/>
    </row>
    <row r="35" spans="2:13">
      <c r="B35" s="53" t="s">
        <v>116</v>
      </c>
      <c r="C35" s="53" t="s">
        <v>117</v>
      </c>
      <c r="D35" s="66">
        <f t="shared" si="1"/>
        <v>247</v>
      </c>
      <c r="E35" s="66">
        <v>247</v>
      </c>
      <c r="F35" s="66"/>
      <c r="G35" s="66"/>
      <c r="H35" s="64"/>
      <c r="I35" s="64"/>
      <c r="J35" s="64"/>
      <c r="K35" s="64"/>
      <c r="L35" s="64"/>
      <c r="M35" s="64"/>
    </row>
    <row r="36" spans="2:13">
      <c r="B36" s="53" t="s">
        <v>118</v>
      </c>
      <c r="C36" s="53" t="s">
        <v>119</v>
      </c>
      <c r="D36" s="66">
        <f>D37+D39</f>
        <v>381</v>
      </c>
      <c r="E36" s="66">
        <f t="shared" ref="E36:F36" si="2">E37+E39</f>
        <v>373</v>
      </c>
      <c r="F36" s="66">
        <f t="shared" si="2"/>
        <v>8</v>
      </c>
      <c r="G36" s="66"/>
      <c r="H36" s="64"/>
      <c r="I36" s="64"/>
      <c r="J36" s="64"/>
      <c r="K36" s="64"/>
      <c r="L36" s="64"/>
      <c r="M36" s="64"/>
    </row>
    <row r="37" spans="2:13">
      <c r="B37" s="53" t="s">
        <v>120</v>
      </c>
      <c r="C37" s="53" t="s">
        <v>121</v>
      </c>
      <c r="D37" s="66">
        <f t="shared" si="1"/>
        <v>373</v>
      </c>
      <c r="E37" s="66">
        <v>373</v>
      </c>
      <c r="F37" s="66"/>
      <c r="G37" s="66"/>
      <c r="H37" s="64"/>
      <c r="I37" s="64"/>
      <c r="J37" s="64"/>
      <c r="K37" s="64"/>
      <c r="L37" s="64"/>
      <c r="M37" s="64"/>
    </row>
    <row r="38" spans="2:13">
      <c r="B38" s="53" t="s">
        <v>122</v>
      </c>
      <c r="C38" s="53" t="s">
        <v>123</v>
      </c>
      <c r="D38" s="66">
        <f t="shared" si="1"/>
        <v>373</v>
      </c>
      <c r="E38" s="66">
        <v>373</v>
      </c>
      <c r="F38" s="66"/>
      <c r="G38" s="66"/>
      <c r="H38" s="64"/>
      <c r="I38" s="64"/>
      <c r="J38" s="64"/>
      <c r="K38" s="64"/>
      <c r="L38" s="64"/>
      <c r="M38" s="64"/>
    </row>
    <row r="39" spans="2:13">
      <c r="B39" s="53" t="s">
        <v>167</v>
      </c>
      <c r="C39" s="53" t="s">
        <v>168</v>
      </c>
      <c r="D39" s="66">
        <f>SUM(E39:M39)</f>
        <v>8</v>
      </c>
      <c r="E39" s="66"/>
      <c r="F39" s="66">
        <v>8</v>
      </c>
      <c r="G39" s="66"/>
      <c r="H39" s="64"/>
      <c r="I39" s="64"/>
      <c r="J39" s="64"/>
      <c r="K39" s="64"/>
      <c r="L39" s="64"/>
      <c r="M39" s="64"/>
    </row>
    <row r="40" spans="2:13">
      <c r="B40" s="53" t="s">
        <v>169</v>
      </c>
      <c r="C40" s="53" t="s">
        <v>170</v>
      </c>
      <c r="D40" s="66">
        <f>SUM(E40:M40)</f>
        <v>8</v>
      </c>
      <c r="E40" s="66"/>
      <c r="F40" s="66">
        <v>8</v>
      </c>
      <c r="G40" s="66"/>
      <c r="H40" s="64"/>
      <c r="I40" s="64"/>
      <c r="J40" s="64"/>
      <c r="K40" s="64"/>
      <c r="L40" s="64"/>
      <c r="M40" s="64"/>
    </row>
    <row r="41" spans="2:13">
      <c r="B41" s="53" t="s">
        <v>124</v>
      </c>
      <c r="C41" s="53" t="s">
        <v>125</v>
      </c>
      <c r="D41" s="66">
        <f>D42+D47+D50</f>
        <v>5173.22</v>
      </c>
      <c r="E41" s="66">
        <f t="shared" ref="E41:F41" si="3">E42+E47+E50</f>
        <v>2300</v>
      </c>
      <c r="F41" s="66">
        <f t="shared" si="3"/>
        <v>2873.22</v>
      </c>
      <c r="G41" s="66"/>
      <c r="H41" s="64"/>
      <c r="I41" s="64"/>
      <c r="J41" s="64"/>
      <c r="K41" s="64"/>
      <c r="L41" s="64"/>
      <c r="M41" s="64"/>
    </row>
    <row r="42" spans="2:13">
      <c r="B42" s="53" t="s">
        <v>126</v>
      </c>
      <c r="C42" s="53" t="s">
        <v>127</v>
      </c>
      <c r="D42" s="66">
        <f>SUM(D43:D46)</f>
        <v>2300</v>
      </c>
      <c r="E42" s="66">
        <f>SUM(E43:E46)</f>
        <v>2300</v>
      </c>
      <c r="F42" s="66"/>
      <c r="G42" s="66"/>
      <c r="H42" s="64"/>
      <c r="I42" s="64"/>
      <c r="J42" s="64"/>
      <c r="K42" s="64"/>
      <c r="L42" s="64"/>
      <c r="M42" s="64"/>
    </row>
    <row r="43" spans="2:13">
      <c r="B43" s="53" t="s">
        <v>128</v>
      </c>
      <c r="C43" s="53" t="s">
        <v>89</v>
      </c>
      <c r="D43" s="66">
        <f t="shared" si="1"/>
        <v>1241</v>
      </c>
      <c r="E43" s="66">
        <v>1241</v>
      </c>
      <c r="F43" s="66"/>
      <c r="G43" s="66"/>
      <c r="H43" s="64"/>
      <c r="I43" s="64"/>
      <c r="J43" s="64"/>
      <c r="K43" s="64"/>
      <c r="L43" s="64"/>
      <c r="M43" s="64"/>
    </row>
    <row r="44" spans="2:13">
      <c r="B44" s="53" t="s">
        <v>129</v>
      </c>
      <c r="C44" s="53" t="s">
        <v>130</v>
      </c>
      <c r="D44" s="66">
        <f t="shared" si="1"/>
        <v>243</v>
      </c>
      <c r="E44" s="66">
        <v>243</v>
      </c>
      <c r="F44" s="66"/>
      <c r="G44" s="66"/>
      <c r="H44" s="64"/>
      <c r="I44" s="64"/>
      <c r="J44" s="64"/>
      <c r="K44" s="64"/>
      <c r="L44" s="64"/>
      <c r="M44" s="64"/>
    </row>
    <row r="45" spans="2:13">
      <c r="B45" s="53" t="s">
        <v>131</v>
      </c>
      <c r="C45" s="53" t="s">
        <v>132</v>
      </c>
      <c r="D45" s="66">
        <f t="shared" si="1"/>
        <v>90</v>
      </c>
      <c r="E45" s="66">
        <v>90</v>
      </c>
      <c r="F45" s="66"/>
      <c r="G45" s="66"/>
      <c r="H45" s="64"/>
      <c r="I45" s="64"/>
      <c r="J45" s="64"/>
      <c r="K45" s="64"/>
      <c r="L45" s="64"/>
      <c r="M45" s="64"/>
    </row>
    <row r="46" spans="2:13">
      <c r="B46" s="53" t="s">
        <v>133</v>
      </c>
      <c r="C46" s="53" t="s">
        <v>134</v>
      </c>
      <c r="D46" s="66">
        <f t="shared" si="1"/>
        <v>726</v>
      </c>
      <c r="E46" s="66">
        <f>826-100</f>
        <v>726</v>
      </c>
      <c r="F46" s="66"/>
      <c r="G46" s="66"/>
      <c r="H46" s="64"/>
      <c r="I46" s="64"/>
      <c r="J46" s="64"/>
      <c r="K46" s="64"/>
      <c r="L46" s="64"/>
      <c r="M46" s="64"/>
    </row>
    <row r="47" spans="2:13">
      <c r="B47" s="53">
        <v>21367</v>
      </c>
      <c r="C47" s="53" t="s">
        <v>227</v>
      </c>
      <c r="D47" s="66">
        <v>916.85</v>
      </c>
      <c r="E47" s="66"/>
      <c r="F47" s="66">
        <v>916.85</v>
      </c>
      <c r="G47" s="66"/>
      <c r="H47" s="64"/>
      <c r="I47" s="64"/>
      <c r="J47" s="64"/>
      <c r="K47" s="64"/>
      <c r="L47" s="64"/>
      <c r="M47" s="64"/>
    </row>
    <row r="48" spans="2:13">
      <c r="B48" s="53">
        <v>2136701</v>
      </c>
      <c r="C48" s="53" t="s">
        <v>228</v>
      </c>
      <c r="D48" s="66">
        <v>872.24</v>
      </c>
      <c r="E48" s="66"/>
      <c r="F48" s="66">
        <v>872.24</v>
      </c>
      <c r="G48" s="66"/>
      <c r="H48" s="64"/>
      <c r="I48" s="64"/>
      <c r="J48" s="64"/>
      <c r="K48" s="64"/>
      <c r="L48" s="64"/>
      <c r="M48" s="64"/>
    </row>
    <row r="49" spans="2:13">
      <c r="B49" s="53">
        <v>2136702</v>
      </c>
      <c r="C49" s="53" t="s">
        <v>229</v>
      </c>
      <c r="D49" s="66">
        <v>44.61</v>
      </c>
      <c r="E49" s="66"/>
      <c r="F49" s="66">
        <v>44.61</v>
      </c>
      <c r="G49" s="66"/>
      <c r="H49" s="64"/>
      <c r="I49" s="64"/>
      <c r="J49" s="64"/>
      <c r="K49" s="64"/>
      <c r="L49" s="64"/>
      <c r="M49" s="64"/>
    </row>
    <row r="50" ht="24" spans="2:13">
      <c r="B50" s="53">
        <v>21369</v>
      </c>
      <c r="C50" s="53" t="s">
        <v>230</v>
      </c>
      <c r="D50" s="66">
        <v>1956.37</v>
      </c>
      <c r="E50" s="66"/>
      <c r="F50" s="66">
        <v>1956.37</v>
      </c>
      <c r="G50" s="66"/>
      <c r="H50" s="64"/>
      <c r="I50" s="64"/>
      <c r="J50" s="64"/>
      <c r="K50" s="64"/>
      <c r="L50" s="64"/>
      <c r="M50" s="64"/>
    </row>
    <row r="51" spans="2:13">
      <c r="B51" s="53">
        <v>2136902</v>
      </c>
      <c r="C51" s="53" t="s">
        <v>231</v>
      </c>
      <c r="D51" s="66">
        <v>1956.37</v>
      </c>
      <c r="E51" s="66"/>
      <c r="F51" s="66">
        <v>1956.37</v>
      </c>
      <c r="G51" s="66"/>
      <c r="H51" s="64"/>
      <c r="I51" s="64"/>
      <c r="J51" s="64"/>
      <c r="K51" s="64"/>
      <c r="L51" s="64"/>
      <c r="M51" s="64"/>
    </row>
    <row r="52" spans="2:13">
      <c r="B52" s="53" t="s">
        <v>135</v>
      </c>
      <c r="C52" s="53" t="s">
        <v>136</v>
      </c>
      <c r="D52" s="66">
        <f t="shared" si="1"/>
        <v>30</v>
      </c>
      <c r="E52" s="66">
        <v>30</v>
      </c>
      <c r="F52" s="66"/>
      <c r="G52" s="66"/>
      <c r="H52" s="64"/>
      <c r="I52" s="64"/>
      <c r="J52" s="64"/>
      <c r="K52" s="64"/>
      <c r="L52" s="64"/>
      <c r="M52" s="64"/>
    </row>
    <row r="53" spans="2:13">
      <c r="B53" s="53" t="s">
        <v>137</v>
      </c>
      <c r="C53" s="53" t="s">
        <v>138</v>
      </c>
      <c r="D53" s="66">
        <f t="shared" si="1"/>
        <v>30</v>
      </c>
      <c r="E53" s="66">
        <v>30</v>
      </c>
      <c r="F53" s="66"/>
      <c r="G53" s="66"/>
      <c r="H53" s="64"/>
      <c r="I53" s="64"/>
      <c r="J53" s="64"/>
      <c r="K53" s="64"/>
      <c r="L53" s="64"/>
      <c r="M53" s="64"/>
    </row>
    <row r="54" spans="2:13">
      <c r="B54" s="53" t="s">
        <v>139</v>
      </c>
      <c r="C54" s="53" t="s">
        <v>140</v>
      </c>
      <c r="D54" s="66">
        <f t="shared" si="1"/>
        <v>30</v>
      </c>
      <c r="E54" s="66">
        <v>30</v>
      </c>
      <c r="F54" s="66"/>
      <c r="G54" s="66"/>
      <c r="H54" s="64"/>
      <c r="I54" s="64"/>
      <c r="J54" s="64"/>
      <c r="K54" s="64"/>
      <c r="L54" s="64"/>
      <c r="M54" s="64"/>
    </row>
    <row r="55" spans="2:13">
      <c r="B55" s="53" t="s">
        <v>141</v>
      </c>
      <c r="C55" s="53" t="s">
        <v>142</v>
      </c>
      <c r="D55" s="66">
        <f t="shared" si="1"/>
        <v>249</v>
      </c>
      <c r="E55" s="66">
        <v>249</v>
      </c>
      <c r="F55" s="66"/>
      <c r="G55" s="66"/>
      <c r="H55" s="64"/>
      <c r="I55" s="64"/>
      <c r="J55" s="64"/>
      <c r="K55" s="64"/>
      <c r="L55" s="64"/>
      <c r="M55" s="64"/>
    </row>
    <row r="56" spans="2:13">
      <c r="B56" s="53" t="s">
        <v>143</v>
      </c>
      <c r="C56" s="53" t="s">
        <v>144</v>
      </c>
      <c r="D56" s="66">
        <f t="shared" si="1"/>
        <v>249</v>
      </c>
      <c r="E56" s="66">
        <v>249</v>
      </c>
      <c r="F56" s="66"/>
      <c r="G56" s="66"/>
      <c r="H56" s="64"/>
      <c r="I56" s="64"/>
      <c r="J56" s="64"/>
      <c r="K56" s="64"/>
      <c r="L56" s="64"/>
      <c r="M56" s="64"/>
    </row>
    <row r="57" spans="2:13">
      <c r="B57" s="53" t="s">
        <v>145</v>
      </c>
      <c r="C57" s="53" t="s">
        <v>146</v>
      </c>
      <c r="D57" s="66">
        <f t="shared" si="1"/>
        <v>249</v>
      </c>
      <c r="E57" s="66">
        <v>249</v>
      </c>
      <c r="F57" s="66"/>
      <c r="G57" s="66"/>
      <c r="H57" s="64"/>
      <c r="I57" s="64"/>
      <c r="J57" s="64"/>
      <c r="K57" s="64"/>
      <c r="L57" s="64"/>
      <c r="M57" s="64"/>
    </row>
    <row r="58" spans="2:13">
      <c r="B58" s="53"/>
      <c r="C58" s="53" t="s">
        <v>147</v>
      </c>
      <c r="D58" s="64">
        <f t="shared" si="1"/>
        <v>69</v>
      </c>
      <c r="E58" s="64">
        <v>69</v>
      </c>
      <c r="F58" s="53"/>
      <c r="G58" s="53"/>
      <c r="H58" s="53"/>
      <c r="I58" s="53"/>
      <c r="J58" s="53"/>
      <c r="K58" s="53"/>
      <c r="L58" s="53"/>
      <c r="M58" s="53"/>
    </row>
    <row r="59" spans="2:13">
      <c r="B59" s="53"/>
      <c r="C59" s="53" t="s">
        <v>148</v>
      </c>
      <c r="D59" s="64">
        <v>81</v>
      </c>
      <c r="E59" s="64">
        <v>81</v>
      </c>
      <c r="F59" s="53"/>
      <c r="G59" s="53"/>
      <c r="H59" s="53"/>
      <c r="I59" s="53"/>
      <c r="J59" s="53"/>
      <c r="K59" s="53"/>
      <c r="L59" s="53"/>
      <c r="M59" s="53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showZeros="0" zoomScale="85" zoomScaleNormal="85" workbookViewId="0">
      <selection activeCell="J9" sqref="J9"/>
    </sheetView>
  </sheetViews>
  <sheetFormatPr defaultColWidth="10" defaultRowHeight="16.5" outlineLevelCol="5"/>
  <cols>
    <col min="1" max="1" width="4.55238095238095" customWidth="1"/>
    <col min="2" max="2" width="12.8857142857143" customWidth="1"/>
    <col min="3" max="3" width="35.8857142857143" customWidth="1"/>
    <col min="4" max="6" width="14.4380952380952" style="47" customWidth="1"/>
  </cols>
  <sheetData>
    <row r="1" ht="16.35" customHeight="1" spans="1:2">
      <c r="A1" s="40"/>
      <c r="B1" s="40" t="s">
        <v>232</v>
      </c>
    </row>
    <row r="2" ht="45.6" customHeight="1" spans="1:6">
      <c r="A2" s="40"/>
      <c r="B2" s="41" t="s">
        <v>233</v>
      </c>
      <c r="C2" s="41"/>
      <c r="D2" s="41"/>
      <c r="E2" s="41"/>
      <c r="F2" s="41"/>
    </row>
    <row r="3" ht="16.35" customHeight="1" spans="3:6">
      <c r="C3" s="42"/>
      <c r="D3" s="42"/>
      <c r="E3" s="42"/>
      <c r="F3" s="42"/>
    </row>
    <row r="4" ht="16.35" customHeight="1" spans="3:6">
      <c r="C4" s="42"/>
      <c r="E4" s="56" t="s">
        <v>2</v>
      </c>
      <c r="F4" s="56"/>
    </row>
    <row r="5" ht="25.8" customHeight="1" spans="2:6">
      <c r="B5" s="43" t="s">
        <v>52</v>
      </c>
      <c r="C5" s="43" t="s">
        <v>53</v>
      </c>
      <c r="D5" s="48" t="s">
        <v>56</v>
      </c>
      <c r="E5" s="48" t="s">
        <v>57</v>
      </c>
      <c r="F5" s="48" t="s">
        <v>58</v>
      </c>
    </row>
    <row r="6" ht="16.35" customHeight="1" spans="2:6">
      <c r="B6" s="49"/>
      <c r="C6" s="49" t="s">
        <v>8</v>
      </c>
      <c r="D6" s="50">
        <f>SUM(D7,D14,D17,D20,D30,D34,D37,D42,D53,D56,D59,D60)</f>
        <v>9838.22</v>
      </c>
      <c r="E6" s="50">
        <f>SUM(E7,E14,E17,E20,E30,E34,E37,E42,E53,E56,E59,E60)</f>
        <v>4934</v>
      </c>
      <c r="F6" s="50">
        <f>SUM(F7,F14,F17,F20,F30,F34,F37,F42,F53,F56,F59,F60)</f>
        <v>4904.22</v>
      </c>
    </row>
    <row r="7" ht="16.35" customHeight="1" spans="2:6">
      <c r="B7" s="51" t="s">
        <v>60</v>
      </c>
      <c r="C7" s="51" t="s">
        <v>61</v>
      </c>
      <c r="D7" s="52">
        <f>SUM(E7:F7)</f>
        <v>1988</v>
      </c>
      <c r="E7" s="52">
        <f>SUM(E8,E11)</f>
        <v>1273</v>
      </c>
      <c r="F7" s="52">
        <f>SUM(F8,F11)</f>
        <v>715</v>
      </c>
    </row>
    <row r="8" ht="16.35" customHeight="1" spans="2:6">
      <c r="B8" s="53" t="s">
        <v>62</v>
      </c>
      <c r="C8" s="53" t="s">
        <v>63</v>
      </c>
      <c r="D8" s="52">
        <f t="shared" ref="D8:D59" si="0">SUM(E8:F8)</f>
        <v>1618</v>
      </c>
      <c r="E8" s="52">
        <f>SUM(E9:E10)</f>
        <v>937</v>
      </c>
      <c r="F8" s="52">
        <f>SUM(F9:F10)</f>
        <v>681</v>
      </c>
    </row>
    <row r="9" ht="16.35" customHeight="1" spans="2:6">
      <c r="B9" s="53" t="s">
        <v>64</v>
      </c>
      <c r="C9" s="53" t="s">
        <v>65</v>
      </c>
      <c r="D9" s="52">
        <f t="shared" si="0"/>
        <v>937</v>
      </c>
      <c r="E9" s="52">
        <f>1042-69-36</f>
        <v>937</v>
      </c>
      <c r="F9" s="57">
        <v>0</v>
      </c>
    </row>
    <row r="10" ht="16.35" customHeight="1" spans="2:6">
      <c r="B10" s="53" t="s">
        <v>66</v>
      </c>
      <c r="C10" s="53" t="s">
        <v>67</v>
      </c>
      <c r="D10" s="52">
        <f t="shared" si="0"/>
        <v>681</v>
      </c>
      <c r="E10" s="52">
        <v>0</v>
      </c>
      <c r="F10" s="57">
        <v>681</v>
      </c>
    </row>
    <row r="11" spans="2:6">
      <c r="B11" s="54" t="s">
        <v>68</v>
      </c>
      <c r="C11" s="54" t="s">
        <v>69</v>
      </c>
      <c r="D11" s="52">
        <f t="shared" si="0"/>
        <v>370</v>
      </c>
      <c r="E11" s="57">
        <v>336</v>
      </c>
      <c r="F11" s="57">
        <v>34</v>
      </c>
    </row>
    <row r="12" spans="2:6">
      <c r="B12" s="54" t="s">
        <v>70</v>
      </c>
      <c r="C12" s="54" t="s">
        <v>65</v>
      </c>
      <c r="D12" s="52">
        <f t="shared" si="0"/>
        <v>336</v>
      </c>
      <c r="E12" s="57">
        <v>336</v>
      </c>
      <c r="F12" s="57">
        <v>0</v>
      </c>
    </row>
    <row r="13" spans="2:6">
      <c r="B13" s="54" t="s">
        <v>71</v>
      </c>
      <c r="C13" s="54" t="s">
        <v>67</v>
      </c>
      <c r="D13" s="52">
        <f t="shared" si="0"/>
        <v>34</v>
      </c>
      <c r="E13" s="57">
        <v>0</v>
      </c>
      <c r="F13" s="57">
        <v>34</v>
      </c>
    </row>
    <row r="14" spans="2:6">
      <c r="B14" s="54" t="s">
        <v>72</v>
      </c>
      <c r="C14" s="54" t="s">
        <v>73</v>
      </c>
      <c r="D14" s="52">
        <f t="shared" si="0"/>
        <v>0</v>
      </c>
      <c r="E14" s="57">
        <v>0</v>
      </c>
      <c r="F14" s="57">
        <v>0</v>
      </c>
    </row>
    <row r="15" spans="2:6">
      <c r="B15" s="54" t="s">
        <v>74</v>
      </c>
      <c r="C15" s="54" t="s">
        <v>75</v>
      </c>
      <c r="D15" s="52">
        <f t="shared" si="0"/>
        <v>0</v>
      </c>
      <c r="E15" s="57">
        <v>0</v>
      </c>
      <c r="F15" s="57">
        <v>0</v>
      </c>
    </row>
    <row r="16" spans="2:6">
      <c r="B16" s="54" t="s">
        <v>76</v>
      </c>
      <c r="C16" s="54" t="s">
        <v>77</v>
      </c>
      <c r="D16" s="52">
        <f t="shared" si="0"/>
        <v>0</v>
      </c>
      <c r="E16" s="57">
        <v>0</v>
      </c>
      <c r="F16" s="57">
        <v>0</v>
      </c>
    </row>
    <row r="17" spans="2:6">
      <c r="B17" s="54" t="s">
        <v>78</v>
      </c>
      <c r="C17" s="54" t="s">
        <v>79</v>
      </c>
      <c r="D17" s="52">
        <f t="shared" si="0"/>
        <v>84</v>
      </c>
      <c r="E17" s="57">
        <v>84</v>
      </c>
      <c r="F17" s="57">
        <v>0</v>
      </c>
    </row>
    <row r="18" spans="2:6">
      <c r="B18" s="54" t="s">
        <v>80</v>
      </c>
      <c r="C18" s="54" t="s">
        <v>81</v>
      </c>
      <c r="D18" s="52">
        <f t="shared" si="0"/>
        <v>84</v>
      </c>
      <c r="E18" s="57">
        <v>84</v>
      </c>
      <c r="F18" s="57">
        <v>0</v>
      </c>
    </row>
    <row r="19" spans="2:6">
      <c r="B19" s="54" t="s">
        <v>82</v>
      </c>
      <c r="C19" s="54" t="s">
        <v>83</v>
      </c>
      <c r="D19" s="52">
        <f t="shared" si="0"/>
        <v>84</v>
      </c>
      <c r="E19" s="57">
        <v>84</v>
      </c>
      <c r="F19" s="57">
        <v>0</v>
      </c>
    </row>
    <row r="20" spans="2:6">
      <c r="B20" s="54" t="s">
        <v>84</v>
      </c>
      <c r="C20" s="54" t="s">
        <v>85</v>
      </c>
      <c r="D20" s="52">
        <f>SUM(D21,D23,D28)</f>
        <v>1286</v>
      </c>
      <c r="E20" s="52">
        <f t="shared" ref="E20:F20" si="1">SUM(E21,E23,E28)</f>
        <v>1148</v>
      </c>
      <c r="F20" s="52">
        <f t="shared" si="1"/>
        <v>138</v>
      </c>
    </row>
    <row r="21" spans="2:6">
      <c r="B21" s="54" t="s">
        <v>86</v>
      </c>
      <c r="C21" s="54" t="s">
        <v>87</v>
      </c>
      <c r="D21" s="52">
        <f t="shared" si="0"/>
        <v>270</v>
      </c>
      <c r="E21" s="57">
        <v>270</v>
      </c>
      <c r="F21" s="57">
        <v>0</v>
      </c>
    </row>
    <row r="22" spans="2:6">
      <c r="B22" s="54" t="s">
        <v>88</v>
      </c>
      <c r="C22" s="54" t="s">
        <v>89</v>
      </c>
      <c r="D22" s="52">
        <f t="shared" si="0"/>
        <v>270</v>
      </c>
      <c r="E22" s="57">
        <v>270</v>
      </c>
      <c r="F22" s="57">
        <v>0</v>
      </c>
    </row>
    <row r="23" spans="2:6">
      <c r="B23" s="54" t="s">
        <v>90</v>
      </c>
      <c r="C23" s="54" t="s">
        <v>91</v>
      </c>
      <c r="D23" s="52">
        <f t="shared" si="0"/>
        <v>897</v>
      </c>
      <c r="E23" s="57">
        <f>878</f>
        <v>878</v>
      </c>
      <c r="F23" s="57">
        <v>19</v>
      </c>
    </row>
    <row r="24" spans="2:6">
      <c r="B24" s="54" t="s">
        <v>92</v>
      </c>
      <c r="C24" s="54" t="s">
        <v>93</v>
      </c>
      <c r="D24" s="52">
        <f t="shared" si="0"/>
        <v>39</v>
      </c>
      <c r="E24" s="57">
        <f>20</f>
        <v>20</v>
      </c>
      <c r="F24" s="57">
        <v>19</v>
      </c>
    </row>
    <row r="25" spans="2:6">
      <c r="B25" s="54" t="s">
        <v>94</v>
      </c>
      <c r="C25" s="54" t="s">
        <v>95</v>
      </c>
      <c r="D25" s="52">
        <f t="shared" si="0"/>
        <v>385</v>
      </c>
      <c r="E25" s="57">
        <v>385</v>
      </c>
      <c r="F25" s="57">
        <v>0</v>
      </c>
    </row>
    <row r="26" spans="2:6">
      <c r="B26" s="54" t="s">
        <v>96</v>
      </c>
      <c r="C26" s="54" t="s">
        <v>97</v>
      </c>
      <c r="D26" s="52">
        <f t="shared" si="0"/>
        <v>193</v>
      </c>
      <c r="E26" s="57">
        <v>193</v>
      </c>
      <c r="F26" s="57">
        <v>0</v>
      </c>
    </row>
    <row r="27" spans="2:6">
      <c r="B27" s="54" t="s">
        <v>98</v>
      </c>
      <c r="C27" s="54" t="s">
        <v>99</v>
      </c>
      <c r="D27" s="52">
        <f t="shared" si="0"/>
        <v>280</v>
      </c>
      <c r="E27" s="57">
        <v>280</v>
      </c>
      <c r="F27" s="57">
        <v>0</v>
      </c>
    </row>
    <row r="28" spans="2:6">
      <c r="B28" s="54" t="s">
        <v>100</v>
      </c>
      <c r="C28" s="54" t="s">
        <v>101</v>
      </c>
      <c r="D28" s="52">
        <f>D29</f>
        <v>119</v>
      </c>
      <c r="E28" s="52">
        <f t="shared" ref="E28:F28" si="2">E29</f>
        <v>0</v>
      </c>
      <c r="F28" s="52">
        <f t="shared" si="2"/>
        <v>119</v>
      </c>
    </row>
    <row r="29" spans="2:6">
      <c r="B29" s="54" t="s">
        <v>102</v>
      </c>
      <c r="C29" s="54" t="s">
        <v>103</v>
      </c>
      <c r="D29" s="52">
        <f t="shared" si="0"/>
        <v>119</v>
      </c>
      <c r="E29" s="57">
        <v>0</v>
      </c>
      <c r="F29" s="57">
        <f>38+81</f>
        <v>119</v>
      </c>
    </row>
    <row r="30" spans="2:6">
      <c r="B30" s="54" t="s">
        <v>104</v>
      </c>
      <c r="C30" s="54" t="s">
        <v>105</v>
      </c>
      <c r="D30" s="52">
        <f t="shared" si="0"/>
        <v>250</v>
      </c>
      <c r="E30" s="57">
        <v>250</v>
      </c>
      <c r="F30" s="57">
        <v>0</v>
      </c>
    </row>
    <row r="31" spans="2:6">
      <c r="B31" s="54" t="s">
        <v>106</v>
      </c>
      <c r="C31" s="54" t="s">
        <v>107</v>
      </c>
      <c r="D31" s="52">
        <f t="shared" si="0"/>
        <v>250</v>
      </c>
      <c r="E31" s="57">
        <v>250</v>
      </c>
      <c r="F31" s="57">
        <v>0</v>
      </c>
    </row>
    <row r="32" spans="2:6">
      <c r="B32" s="54" t="s">
        <v>108</v>
      </c>
      <c r="C32" s="54" t="s">
        <v>109</v>
      </c>
      <c r="D32" s="52">
        <f t="shared" si="0"/>
        <v>103</v>
      </c>
      <c r="E32" s="57">
        <v>103</v>
      </c>
      <c r="F32" s="57">
        <v>0</v>
      </c>
    </row>
    <row r="33" spans="2:6">
      <c r="B33" s="54" t="s">
        <v>110</v>
      </c>
      <c r="C33" s="54" t="s">
        <v>111</v>
      </c>
      <c r="D33" s="52">
        <f t="shared" si="0"/>
        <v>147</v>
      </c>
      <c r="E33" s="57">
        <v>147</v>
      </c>
      <c r="F33" s="57">
        <v>0</v>
      </c>
    </row>
    <row r="34" spans="2:6">
      <c r="B34" s="54" t="s">
        <v>112</v>
      </c>
      <c r="C34" s="54" t="s">
        <v>113</v>
      </c>
      <c r="D34" s="52">
        <f t="shared" si="0"/>
        <v>247</v>
      </c>
      <c r="E34" s="57">
        <v>247</v>
      </c>
      <c r="F34" s="57">
        <v>0</v>
      </c>
    </row>
    <row r="35" spans="2:6">
      <c r="B35" s="54" t="s">
        <v>114</v>
      </c>
      <c r="C35" s="54" t="s">
        <v>115</v>
      </c>
      <c r="D35" s="52">
        <f t="shared" si="0"/>
        <v>247</v>
      </c>
      <c r="E35" s="57">
        <v>247</v>
      </c>
      <c r="F35" s="57">
        <v>0</v>
      </c>
    </row>
    <row r="36" spans="2:6">
      <c r="B36" s="54" t="s">
        <v>116</v>
      </c>
      <c r="C36" s="54" t="s">
        <v>117</v>
      </c>
      <c r="D36" s="52">
        <f t="shared" si="0"/>
        <v>247</v>
      </c>
      <c r="E36" s="57">
        <v>247</v>
      </c>
      <c r="F36" s="57">
        <v>0</v>
      </c>
    </row>
    <row r="37" spans="2:6">
      <c r="B37" s="54" t="s">
        <v>118</v>
      </c>
      <c r="C37" s="54" t="s">
        <v>119</v>
      </c>
      <c r="D37" s="52">
        <f t="shared" si="0"/>
        <v>381</v>
      </c>
      <c r="E37" s="57">
        <f t="shared" ref="E37:F37" si="3">E38+E40</f>
        <v>373</v>
      </c>
      <c r="F37" s="57">
        <f t="shared" si="3"/>
        <v>8</v>
      </c>
    </row>
    <row r="38" spans="2:6">
      <c r="B38" s="54" t="s">
        <v>120</v>
      </c>
      <c r="C38" s="54" t="s">
        <v>121</v>
      </c>
      <c r="D38" s="52">
        <f t="shared" si="0"/>
        <v>373</v>
      </c>
      <c r="E38" s="57">
        <v>373</v>
      </c>
      <c r="F38" s="57">
        <v>0</v>
      </c>
    </row>
    <row r="39" spans="2:6">
      <c r="B39" s="54" t="s">
        <v>122</v>
      </c>
      <c r="C39" s="54" t="s">
        <v>123</v>
      </c>
      <c r="D39" s="52">
        <f t="shared" si="0"/>
        <v>373</v>
      </c>
      <c r="E39" s="57">
        <v>373</v>
      </c>
      <c r="F39" s="57">
        <v>0</v>
      </c>
    </row>
    <row r="40" spans="2:6">
      <c r="B40" s="53" t="s">
        <v>167</v>
      </c>
      <c r="C40" s="53" t="s">
        <v>234</v>
      </c>
      <c r="D40" s="52">
        <f t="shared" si="0"/>
        <v>8</v>
      </c>
      <c r="E40" s="57"/>
      <c r="F40" s="57">
        <v>8</v>
      </c>
    </row>
    <row r="41" spans="2:6">
      <c r="B41" s="53" t="s">
        <v>169</v>
      </c>
      <c r="C41" s="53" t="s">
        <v>170</v>
      </c>
      <c r="D41" s="52">
        <f t="shared" si="0"/>
        <v>8</v>
      </c>
      <c r="E41" s="57"/>
      <c r="F41" s="57">
        <v>8</v>
      </c>
    </row>
    <row r="42" spans="2:6">
      <c r="B42" s="54" t="s">
        <v>124</v>
      </c>
      <c r="C42" s="54" t="s">
        <v>125</v>
      </c>
      <c r="D42" s="52">
        <f t="shared" si="0"/>
        <v>5173.22</v>
      </c>
      <c r="E42" s="57">
        <f t="shared" ref="E42:F42" si="4">E43+E48+E51</f>
        <v>1241</v>
      </c>
      <c r="F42" s="57">
        <f t="shared" si="4"/>
        <v>3932.22</v>
      </c>
    </row>
    <row r="43" spans="2:6">
      <c r="B43" s="54" t="s">
        <v>126</v>
      </c>
      <c r="C43" s="54" t="s">
        <v>127</v>
      </c>
      <c r="D43" s="52">
        <f>SUM(D44:D47)</f>
        <v>2300</v>
      </c>
      <c r="E43" s="52">
        <f t="shared" ref="E43:F43" si="5">SUM(E44:E47)</f>
        <v>1241</v>
      </c>
      <c r="F43" s="52">
        <f t="shared" si="5"/>
        <v>1059</v>
      </c>
    </row>
    <row r="44" spans="2:6">
      <c r="B44" s="54" t="s">
        <v>128</v>
      </c>
      <c r="C44" s="54" t="s">
        <v>89</v>
      </c>
      <c r="D44" s="52">
        <f t="shared" si="0"/>
        <v>1241</v>
      </c>
      <c r="E44" s="57">
        <v>1241</v>
      </c>
      <c r="F44" s="57">
        <v>0</v>
      </c>
    </row>
    <row r="45" spans="2:6">
      <c r="B45" s="54" t="s">
        <v>129</v>
      </c>
      <c r="C45" s="54" t="s">
        <v>130</v>
      </c>
      <c r="D45" s="52">
        <f t="shared" si="0"/>
        <v>243</v>
      </c>
      <c r="E45" s="57">
        <v>0</v>
      </c>
      <c r="F45" s="57">
        <v>243</v>
      </c>
    </row>
    <row r="46" spans="2:6">
      <c r="B46" s="54" t="s">
        <v>131</v>
      </c>
      <c r="C46" s="54" t="s">
        <v>132</v>
      </c>
      <c r="D46" s="52">
        <f t="shared" si="0"/>
        <v>90</v>
      </c>
      <c r="E46" s="57">
        <v>0</v>
      </c>
      <c r="F46" s="57">
        <v>90</v>
      </c>
    </row>
    <row r="47" spans="2:6">
      <c r="B47" s="54" t="s">
        <v>133</v>
      </c>
      <c r="C47" s="54" t="s">
        <v>134</v>
      </c>
      <c r="D47" s="52">
        <f t="shared" si="0"/>
        <v>726</v>
      </c>
      <c r="E47" s="57">
        <v>0</v>
      </c>
      <c r="F47" s="57">
        <f>826-100</f>
        <v>726</v>
      </c>
    </row>
    <row r="48" spans="2:6">
      <c r="B48" s="55">
        <v>21367</v>
      </c>
      <c r="C48" s="54" t="s">
        <v>227</v>
      </c>
      <c r="D48" s="52">
        <f t="shared" si="0"/>
        <v>916.85</v>
      </c>
      <c r="E48" s="57"/>
      <c r="F48" s="57">
        <v>916.85</v>
      </c>
    </row>
    <row r="49" spans="2:6">
      <c r="B49" s="55">
        <v>2136701</v>
      </c>
      <c r="C49" s="54" t="s">
        <v>228</v>
      </c>
      <c r="D49" s="52">
        <f t="shared" si="0"/>
        <v>872.24</v>
      </c>
      <c r="E49" s="57"/>
      <c r="F49" s="57">
        <v>872.24</v>
      </c>
    </row>
    <row r="50" spans="2:6">
      <c r="B50" s="55">
        <v>2136702</v>
      </c>
      <c r="C50" s="54" t="s">
        <v>229</v>
      </c>
      <c r="D50" s="52">
        <f t="shared" si="0"/>
        <v>44.61</v>
      </c>
      <c r="E50" s="57"/>
      <c r="F50" s="57">
        <v>44.61</v>
      </c>
    </row>
    <row r="51" spans="2:6">
      <c r="B51" s="55">
        <v>21369</v>
      </c>
      <c r="C51" s="54" t="s">
        <v>230</v>
      </c>
      <c r="D51" s="52">
        <f t="shared" si="0"/>
        <v>1956.37</v>
      </c>
      <c r="E51" s="57"/>
      <c r="F51" s="57">
        <v>1956.37</v>
      </c>
    </row>
    <row r="52" spans="2:6">
      <c r="B52" s="55">
        <v>2136902</v>
      </c>
      <c r="C52" s="54" t="s">
        <v>231</v>
      </c>
      <c r="D52" s="52">
        <f t="shared" si="0"/>
        <v>1956.37</v>
      </c>
      <c r="E52" s="57"/>
      <c r="F52" s="57">
        <v>1956.37</v>
      </c>
    </row>
    <row r="53" spans="2:6">
      <c r="B53" s="54" t="s">
        <v>135</v>
      </c>
      <c r="C53" s="54" t="s">
        <v>136</v>
      </c>
      <c r="D53" s="52">
        <f t="shared" si="0"/>
        <v>30</v>
      </c>
      <c r="E53" s="57"/>
      <c r="F53" s="57">
        <v>30</v>
      </c>
    </row>
    <row r="54" spans="2:6">
      <c r="B54" s="54" t="s">
        <v>137</v>
      </c>
      <c r="C54" s="54" t="s">
        <v>138</v>
      </c>
      <c r="D54" s="52">
        <f t="shared" si="0"/>
        <v>30</v>
      </c>
      <c r="E54" s="57"/>
      <c r="F54" s="57">
        <v>30</v>
      </c>
    </row>
    <row r="55" spans="2:6">
      <c r="B55" s="54" t="s">
        <v>139</v>
      </c>
      <c r="C55" s="54" t="s">
        <v>140</v>
      </c>
      <c r="D55" s="52">
        <f t="shared" si="0"/>
        <v>30</v>
      </c>
      <c r="E55" s="57"/>
      <c r="F55" s="57">
        <v>30</v>
      </c>
    </row>
    <row r="56" spans="2:6">
      <c r="B56" s="54" t="s">
        <v>141</v>
      </c>
      <c r="C56" s="54" t="s">
        <v>142</v>
      </c>
      <c r="D56" s="52">
        <f t="shared" si="0"/>
        <v>249</v>
      </c>
      <c r="E56" s="57">
        <v>249</v>
      </c>
      <c r="F56" s="57">
        <v>0</v>
      </c>
    </row>
    <row r="57" spans="2:6">
      <c r="B57" s="54" t="s">
        <v>143</v>
      </c>
      <c r="C57" s="54" t="s">
        <v>144</v>
      </c>
      <c r="D57" s="52">
        <f t="shared" si="0"/>
        <v>249</v>
      </c>
      <c r="E57" s="57">
        <v>249</v>
      </c>
      <c r="F57" s="57">
        <v>0</v>
      </c>
    </row>
    <row r="58" spans="2:6">
      <c r="B58" s="54" t="s">
        <v>145</v>
      </c>
      <c r="C58" s="54" t="s">
        <v>146</v>
      </c>
      <c r="D58" s="52">
        <f t="shared" si="0"/>
        <v>249</v>
      </c>
      <c r="E58" s="58">
        <v>249</v>
      </c>
      <c r="F58" s="58">
        <v>0</v>
      </c>
    </row>
    <row r="59" spans="1:6">
      <c r="A59">
        <f t="shared" ref="A59" si="6">LEN(B59)</f>
        <v>0</v>
      </c>
      <c r="B59" s="54"/>
      <c r="C59" s="54" t="s">
        <v>147</v>
      </c>
      <c r="D59" s="52">
        <f t="shared" si="0"/>
        <v>69</v>
      </c>
      <c r="E59" s="52">
        <v>69</v>
      </c>
      <c r="F59" s="52"/>
    </row>
    <row r="60" spans="2:6">
      <c r="B60" s="54"/>
      <c r="C60" s="54" t="s">
        <v>148</v>
      </c>
      <c r="D60" s="52">
        <v>81</v>
      </c>
      <c r="E60" s="52"/>
      <c r="F60" s="52">
        <v>81</v>
      </c>
    </row>
  </sheetData>
  <autoFilter xmlns:etc="http://www.wps.cn/officeDocument/2017/etCustomData" ref="A6:F59" etc:filterBottomFollowUsedRange="0">
    <extLst/>
  </autoFilter>
  <mergeCells count="3">
    <mergeCell ref="B2:F2"/>
    <mergeCell ref="C3:F3"/>
    <mergeCell ref="E4:F4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opLeftCell="A7" workbookViewId="0">
      <selection activeCell="B7" sqref="B7"/>
    </sheetView>
  </sheetViews>
  <sheetFormatPr defaultColWidth="10" defaultRowHeight="16.5" outlineLevelRow="6"/>
  <cols>
    <col min="1" max="1" width="1" customWidth="1"/>
    <col min="2" max="2" width="5.88571428571429" customWidth="1"/>
    <col min="3" max="3" width="10.2190476190476" customWidth="1"/>
    <col min="4" max="13" width="7.66666666666667" customWidth="1"/>
  </cols>
  <sheetData>
    <row r="1" ht="16.35" customHeight="1" spans="1:2">
      <c r="A1" s="40"/>
      <c r="B1" s="40" t="s">
        <v>235</v>
      </c>
    </row>
    <row r="2" ht="45.6" customHeight="1" spans="1:13">
      <c r="A2" s="40"/>
      <c r="B2" s="41" t="s">
        <v>236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16.35" customHeight="1" spans="2:12">
      <c r="B3" s="42"/>
      <c r="C3" s="42"/>
      <c r="D3" s="42"/>
      <c r="E3" s="42"/>
      <c r="F3" s="42"/>
      <c r="G3" s="42"/>
      <c r="H3" s="42"/>
      <c r="L3" s="40"/>
    </row>
    <row r="4" ht="16.35" customHeight="1" spans="2:13">
      <c r="B4" s="42"/>
      <c r="C4" s="40"/>
      <c r="D4" s="40"/>
      <c r="E4" s="40"/>
      <c r="L4" s="46" t="s">
        <v>2</v>
      </c>
      <c r="M4" s="46"/>
    </row>
    <row r="5" ht="43.95" customHeight="1" spans="2:13">
      <c r="B5" s="43" t="s">
        <v>5</v>
      </c>
      <c r="C5" s="43" t="s">
        <v>56</v>
      </c>
      <c r="D5" s="43" t="s">
        <v>237</v>
      </c>
      <c r="E5" s="43" t="s">
        <v>183</v>
      </c>
      <c r="F5" s="43" t="s">
        <v>185</v>
      </c>
      <c r="G5" s="43" t="s">
        <v>187</v>
      </c>
      <c r="H5" s="43" t="s">
        <v>238</v>
      </c>
      <c r="I5" s="43" t="s">
        <v>191</v>
      </c>
      <c r="J5" s="43" t="s">
        <v>193</v>
      </c>
      <c r="K5" s="43" t="s">
        <v>195</v>
      </c>
      <c r="L5" s="43" t="s">
        <v>197</v>
      </c>
      <c r="M5" s="43" t="s">
        <v>199</v>
      </c>
    </row>
    <row r="6" ht="16.35" customHeight="1" spans="2:13">
      <c r="B6" s="44" t="s">
        <v>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ht="16.35" customHeight="1" spans="2:13"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landscape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项目支出年度绩效目标表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</cp:lastModifiedBy>
  <dcterms:created xsi:type="dcterms:W3CDTF">2025-02-05T17:41:00Z</dcterms:created>
  <cp:lastPrinted>2025-11-04T11:13:00Z</cp:lastPrinted>
  <dcterms:modified xsi:type="dcterms:W3CDTF">2026-01-28T16:21:11Z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32318A81834397C5F6C67969A247071F_42</vt:lpwstr>
  </property>
  <property fmtid="{D5CDD505-2E9C-101B-9397-08002B2CF9AE}" pid="3" name="KSOProductBuildVer">
    <vt:lpwstr>2052-12.8.2.21299</vt:lpwstr>
  </property>
</Properties>
</file>